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0" windowWidth="19152" windowHeight="8472" tabRatio="859" firstSheet="3" activeTab="12"/>
  </bookViews>
  <sheets>
    <sheet name="Info om arket" sheetId="4" state="hidden" r:id="rId1"/>
    <sheet name="Hovedmenu" sheetId="1" r:id="rId2"/>
    <sheet name="Deltagerliste" sheetId="3" r:id="rId3"/>
    <sheet name="Indtastning stub" sheetId="7" r:id="rId4"/>
    <sheet name="Indtastning grøn" sheetId="8" r:id="rId5"/>
    <sheet name="Dybde &amp; bredde stub" sheetId="6" r:id="rId6"/>
    <sheet name="Dybde &amp; bredde grønjord" sheetId="5" r:id="rId7"/>
    <sheet name="Resultat stub" sheetId="14" r:id="rId8"/>
    <sheet name="Resultat grøn" sheetId="15" r:id="rId9"/>
    <sheet name="Samlet resultat" sheetId="18" r:id="rId10"/>
    <sheet name="Resultat stub NM" sheetId="16" r:id="rId11"/>
    <sheet name="Resultat grøn NM" sheetId="17" r:id="rId12"/>
    <sheet name="Samlet resultat NM" sheetId="20" r:id="rId13"/>
    <sheet name="Udregning af resultater" sheetId="9" r:id="rId14"/>
    <sheet name="Ark1" sheetId="19" r:id="rId15"/>
  </sheets>
  <definedNames>
    <definedName name="ager_grøn">'Udregning af resultater'!$C$3:$C$38</definedName>
    <definedName name="ager_stub">'Udregning af resultater'!$B$3:$B$38</definedName>
    <definedName name="_xlnm.Print_Area" localSheetId="5">'Dybde &amp; bredde stub'!$A$1:$O$234</definedName>
    <definedName name="_xlnm.Print_Area" localSheetId="4">'Indtastning grøn'!$A$1:$CG$45</definedName>
  </definedNames>
  <calcPr calcId="145621"/>
</workbook>
</file>

<file path=xl/calcChain.xml><?xml version="1.0" encoding="utf-8"?>
<calcChain xmlns="http://schemas.openxmlformats.org/spreadsheetml/2006/main">
  <c r="CE11" i="8" l="1"/>
  <c r="CE12" i="8"/>
  <c r="CE13" i="8"/>
  <c r="CE14" i="8"/>
  <c r="CE15" i="8"/>
  <c r="CE16" i="8"/>
  <c r="CE17" i="8"/>
  <c r="CE18" i="8"/>
  <c r="CE19" i="8"/>
  <c r="CE20" i="8"/>
  <c r="CE21" i="8"/>
  <c r="CE22" i="8"/>
  <c r="CE23" i="8"/>
  <c r="CE24" i="8"/>
  <c r="CE25" i="8"/>
  <c r="CE26" i="8"/>
  <c r="CE27" i="8"/>
  <c r="CE28" i="8"/>
  <c r="CE29" i="8"/>
  <c r="CE30" i="8"/>
  <c r="CE31" i="8"/>
  <c r="CE32" i="8"/>
  <c r="CE33" i="8"/>
  <c r="CE34" i="8"/>
  <c r="CE35" i="8"/>
  <c r="CE36" i="8"/>
  <c r="CE37" i="8"/>
  <c r="CE38" i="8"/>
  <c r="CE39" i="8"/>
  <c r="CE40" i="8"/>
  <c r="CE41" i="8"/>
  <c r="CE42" i="8"/>
  <c r="CE43" i="8"/>
  <c r="CE44" i="8"/>
  <c r="CE45" i="8"/>
  <c r="CE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T44" i="8"/>
  <c r="BT45" i="8"/>
  <c r="BT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10" i="8"/>
  <c r="AR11" i="8"/>
  <c r="AS11" i="8"/>
  <c r="AR12" i="8"/>
  <c r="AS12" i="8"/>
  <c r="AR13" i="8"/>
  <c r="AS13" i="8"/>
  <c r="AR14" i="8"/>
  <c r="AS14" i="8"/>
  <c r="AR15" i="8"/>
  <c r="AS15" i="8"/>
  <c r="AR16" i="8"/>
  <c r="AS16" i="8"/>
  <c r="AR17" i="8"/>
  <c r="AS17" i="8"/>
  <c r="AR18" i="8"/>
  <c r="AS18" i="8"/>
  <c r="AR19" i="8"/>
  <c r="AS19" i="8"/>
  <c r="AR20" i="8"/>
  <c r="AS20" i="8"/>
  <c r="AR21" i="8"/>
  <c r="AS21" i="8"/>
  <c r="AR22" i="8"/>
  <c r="AS22" i="8"/>
  <c r="AR23" i="8"/>
  <c r="AS23" i="8"/>
  <c r="AR24" i="8"/>
  <c r="AS24" i="8"/>
  <c r="AR25" i="8"/>
  <c r="AS25" i="8"/>
  <c r="AR26" i="8"/>
  <c r="AS26" i="8"/>
  <c r="AR27" i="8"/>
  <c r="AS27" i="8"/>
  <c r="AR28" i="8"/>
  <c r="AS28" i="8"/>
  <c r="AR29" i="8"/>
  <c r="AS29" i="8"/>
  <c r="AR30" i="8"/>
  <c r="AS30" i="8"/>
  <c r="AR31" i="8"/>
  <c r="AS31" i="8"/>
  <c r="AR32" i="8"/>
  <c r="AS32" i="8"/>
  <c r="AR33" i="8"/>
  <c r="AS33" i="8"/>
  <c r="AR34" i="8"/>
  <c r="AS34" i="8"/>
  <c r="AR35" i="8"/>
  <c r="AS35" i="8"/>
  <c r="AR36" i="8"/>
  <c r="AS36" i="8"/>
  <c r="AR37" i="8"/>
  <c r="AS37" i="8"/>
  <c r="AR38" i="8"/>
  <c r="AS38" i="8"/>
  <c r="AR39" i="8"/>
  <c r="AS39" i="8"/>
  <c r="AR40" i="8"/>
  <c r="AS40" i="8"/>
  <c r="AR41" i="8"/>
  <c r="AS41" i="8"/>
  <c r="AR42" i="8"/>
  <c r="AS42" i="8"/>
  <c r="AR43" i="8"/>
  <c r="AS43" i="8"/>
  <c r="AR44" i="8"/>
  <c r="AS44" i="8"/>
  <c r="AR45" i="8"/>
  <c r="AS45" i="8"/>
  <c r="AR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10" i="8"/>
  <c r="AF11" i="8"/>
  <c r="AF12" i="8"/>
  <c r="AF13" i="8"/>
  <c r="AF14" i="8"/>
  <c r="AF15" i="8"/>
  <c r="AF16" i="8"/>
  <c r="AF17" i="8"/>
  <c r="AF18" i="8"/>
  <c r="AF19" i="8"/>
  <c r="AF20" i="8"/>
  <c r="AF21" i="8"/>
  <c r="AT21" i="8" s="1"/>
  <c r="AF22" i="8"/>
  <c r="AF23" i="8"/>
  <c r="AF24" i="8"/>
  <c r="AF25" i="8"/>
  <c r="AF26" i="8"/>
  <c r="AF27" i="8"/>
  <c r="AF28" i="8"/>
  <c r="AT28" i="8" s="1"/>
  <c r="AF29" i="8"/>
  <c r="AT29" i="8" s="1"/>
  <c r="AF30" i="8"/>
  <c r="AF31" i="8"/>
  <c r="AF32" i="8"/>
  <c r="AF33" i="8"/>
  <c r="AF34" i="8"/>
  <c r="AF35" i="8"/>
  <c r="AF36" i="8"/>
  <c r="AF37" i="8"/>
  <c r="AT37" i="8" s="1"/>
  <c r="AF38" i="8"/>
  <c r="AF39" i="8"/>
  <c r="AF40" i="8"/>
  <c r="AF41" i="8"/>
  <c r="AF42" i="8"/>
  <c r="AF43" i="8"/>
  <c r="AF44" i="8"/>
  <c r="AF45" i="8"/>
  <c r="AT45" i="8" s="1"/>
  <c r="AF10" i="8"/>
  <c r="Z11" i="8"/>
  <c r="Z12" i="8"/>
  <c r="Z13" i="8"/>
  <c r="Z14" i="8"/>
  <c r="Z15" i="8"/>
  <c r="Z16" i="8"/>
  <c r="AT16" i="8" s="1"/>
  <c r="Z17" i="8"/>
  <c r="AT17" i="8" s="1"/>
  <c r="Z18" i="8"/>
  <c r="Z19" i="8"/>
  <c r="Z20" i="8"/>
  <c r="Z21" i="8"/>
  <c r="Z22" i="8"/>
  <c r="AT22" i="8" s="1"/>
  <c r="Z23" i="8"/>
  <c r="Z24" i="8"/>
  <c r="AT24" i="8" s="1"/>
  <c r="Z25" i="8"/>
  <c r="AT25" i="8" s="1"/>
  <c r="Z26" i="8"/>
  <c r="AT26" i="8" s="1"/>
  <c r="Z27" i="8"/>
  <c r="AT27" i="8" s="1"/>
  <c r="Z28" i="8"/>
  <c r="Z29" i="8"/>
  <c r="Z30" i="8"/>
  <c r="AT30" i="8" s="1"/>
  <c r="Z31" i="8"/>
  <c r="Z32" i="8"/>
  <c r="AT32" i="8" s="1"/>
  <c r="Z33" i="8"/>
  <c r="AT33" i="8" s="1"/>
  <c r="Z34" i="8"/>
  <c r="AT34" i="8" s="1"/>
  <c r="Z35" i="8"/>
  <c r="Z36" i="8"/>
  <c r="AT36" i="8" s="1"/>
  <c r="Z37" i="8"/>
  <c r="Z38" i="8"/>
  <c r="Z39" i="8"/>
  <c r="Z40" i="8"/>
  <c r="AT40" i="8" s="1"/>
  <c r="Z41" i="8"/>
  <c r="AT41" i="8" s="1"/>
  <c r="Z42" i="8"/>
  <c r="Z43" i="8"/>
  <c r="AT43" i="8" s="1"/>
  <c r="Z44" i="8"/>
  <c r="AT44" i="8" s="1"/>
  <c r="Z45" i="8"/>
  <c r="Z10" i="8"/>
  <c r="AT10" i="8" s="1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10" i="8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E33" i="7"/>
  <c r="CE34" i="7"/>
  <c r="CE35" i="7"/>
  <c r="CE36" i="7"/>
  <c r="CE37" i="7"/>
  <c r="CE38" i="7"/>
  <c r="CE39" i="7"/>
  <c r="CE40" i="7"/>
  <c r="CE41" i="7"/>
  <c r="CE42" i="7"/>
  <c r="CE43" i="7"/>
  <c r="CE44" i="7"/>
  <c r="CE45" i="7"/>
  <c r="CE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T33" i="7"/>
  <c r="BT34" i="7"/>
  <c r="BT35" i="7"/>
  <c r="BT36" i="7"/>
  <c r="BT37" i="7"/>
  <c r="BT38" i="7"/>
  <c r="BT39" i="7"/>
  <c r="BT40" i="7"/>
  <c r="BT41" i="7"/>
  <c r="BT42" i="7"/>
  <c r="BT43" i="7"/>
  <c r="BT44" i="7"/>
  <c r="BT45" i="7"/>
  <c r="BT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10" i="7"/>
  <c r="AR11" i="7"/>
  <c r="AS11" i="7"/>
  <c r="AR12" i="7"/>
  <c r="AS12" i="7"/>
  <c r="AR13" i="7"/>
  <c r="AS13" i="7"/>
  <c r="AR14" i="7"/>
  <c r="AS14" i="7"/>
  <c r="AR15" i="7"/>
  <c r="AS15" i="7"/>
  <c r="AR16" i="7"/>
  <c r="AS16" i="7"/>
  <c r="AR17" i="7"/>
  <c r="AS17" i="7"/>
  <c r="AR18" i="7"/>
  <c r="AS18" i="7"/>
  <c r="AR19" i="7"/>
  <c r="AS19" i="7"/>
  <c r="AR20" i="7"/>
  <c r="AS20" i="7"/>
  <c r="AR21" i="7"/>
  <c r="AS21" i="7"/>
  <c r="AR22" i="7"/>
  <c r="AS22" i="7"/>
  <c r="AR23" i="7"/>
  <c r="AS23" i="7"/>
  <c r="AR24" i="7"/>
  <c r="AS24" i="7"/>
  <c r="AR25" i="7"/>
  <c r="AS25" i="7"/>
  <c r="AR26" i="7"/>
  <c r="AS26" i="7"/>
  <c r="AR27" i="7"/>
  <c r="AS27" i="7"/>
  <c r="AR28" i="7"/>
  <c r="AS28" i="7"/>
  <c r="AR29" i="7"/>
  <c r="AS29" i="7"/>
  <c r="AR30" i="7"/>
  <c r="AS30" i="7"/>
  <c r="AR31" i="7"/>
  <c r="AS31" i="7"/>
  <c r="AR32" i="7"/>
  <c r="AS32" i="7"/>
  <c r="AR33" i="7"/>
  <c r="AS33" i="7"/>
  <c r="AR34" i="7"/>
  <c r="AS34" i="7"/>
  <c r="AR35" i="7"/>
  <c r="AS35" i="7"/>
  <c r="AR36" i="7"/>
  <c r="AS36" i="7"/>
  <c r="AR37" i="7"/>
  <c r="AS37" i="7"/>
  <c r="AR38" i="7"/>
  <c r="AS38" i="7"/>
  <c r="AR39" i="7"/>
  <c r="AS39" i="7"/>
  <c r="AR40" i="7"/>
  <c r="AS40" i="7"/>
  <c r="AR41" i="7"/>
  <c r="AS41" i="7"/>
  <c r="AR42" i="7"/>
  <c r="AS42" i="7"/>
  <c r="AR43" i="7"/>
  <c r="AS43" i="7"/>
  <c r="AR44" i="7"/>
  <c r="AS44" i="7"/>
  <c r="AR45" i="7"/>
  <c r="AS45" i="7"/>
  <c r="AR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T25" i="7" s="1"/>
  <c r="AF26" i="7"/>
  <c r="AF27" i="7"/>
  <c r="AF28" i="7"/>
  <c r="AF29" i="7"/>
  <c r="AF30" i="7"/>
  <c r="AF31" i="7"/>
  <c r="AF32" i="7"/>
  <c r="AF33" i="7"/>
  <c r="AT33" i="7" s="1"/>
  <c r="AF34" i="7"/>
  <c r="AF35" i="7"/>
  <c r="AF36" i="7"/>
  <c r="AF37" i="7"/>
  <c r="AF38" i="7"/>
  <c r="AF39" i="7"/>
  <c r="AF40" i="7"/>
  <c r="AF41" i="7"/>
  <c r="AF42" i="7"/>
  <c r="AF43" i="7"/>
  <c r="AF44" i="7"/>
  <c r="AT44" i="7" s="1"/>
  <c r="AF45" i="7"/>
  <c r="AF10" i="7"/>
  <c r="Z11" i="7"/>
  <c r="Z12" i="7"/>
  <c r="Z13" i="7"/>
  <c r="Z14" i="7"/>
  <c r="Z15" i="7"/>
  <c r="Z16" i="7"/>
  <c r="Z17" i="7"/>
  <c r="Z18" i="7"/>
  <c r="AT18" i="7" s="1"/>
  <c r="Z19" i="7"/>
  <c r="Z20" i="7"/>
  <c r="Z21" i="7"/>
  <c r="Z22" i="7"/>
  <c r="Z23" i="7"/>
  <c r="AT23" i="7" s="1"/>
  <c r="Z24" i="7"/>
  <c r="AT24" i="7" s="1"/>
  <c r="Z25" i="7"/>
  <c r="Z26" i="7"/>
  <c r="AT26" i="7" s="1"/>
  <c r="Z27" i="7"/>
  <c r="Z28" i="7"/>
  <c r="AT28" i="7" s="1"/>
  <c r="Z29" i="7"/>
  <c r="AT29" i="7" s="1"/>
  <c r="Z30" i="7"/>
  <c r="Z31" i="7"/>
  <c r="Z32" i="7"/>
  <c r="AT32" i="7" s="1"/>
  <c r="Z33" i="7"/>
  <c r="Z34" i="7"/>
  <c r="Z35" i="7"/>
  <c r="Z36" i="7"/>
  <c r="AT36" i="7" s="1"/>
  <c r="Z37" i="7"/>
  <c r="AT37" i="7" s="1"/>
  <c r="Z38" i="7"/>
  <c r="Z39" i="7"/>
  <c r="AT39" i="7" s="1"/>
  <c r="Z40" i="7"/>
  <c r="AT40" i="7" s="1"/>
  <c r="Z41" i="7"/>
  <c r="Z42" i="7"/>
  <c r="AT42" i="7" s="1"/>
  <c r="Z43" i="7"/>
  <c r="Z44" i="7"/>
  <c r="Z45" i="7"/>
  <c r="Z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10" i="7"/>
  <c r="AT38" i="7" l="1"/>
  <c r="AT30" i="7"/>
  <c r="AT22" i="7"/>
  <c r="AT39" i="8"/>
  <c r="AT31" i="8"/>
  <c r="AT23" i="8"/>
  <c r="AT15" i="8"/>
  <c r="AT21" i="7"/>
  <c r="AT13" i="7"/>
  <c r="AT41" i="7"/>
  <c r="AT38" i="8"/>
  <c r="AT45" i="7"/>
  <c r="AT43" i="7"/>
  <c r="AT35" i="7"/>
  <c r="AT27" i="7"/>
  <c r="AT19" i="7"/>
  <c r="AT11" i="7"/>
  <c r="AT35" i="8"/>
  <c r="AT31" i="7"/>
  <c r="AT34" i="7"/>
  <c r="AT42" i="8"/>
  <c r="AT14" i="8"/>
  <c r="AT20" i="7"/>
  <c r="AT12" i="7"/>
  <c r="AT14" i="7"/>
  <c r="AT19" i="8"/>
  <c r="AT16" i="7"/>
  <c r="AT20" i="8"/>
  <c r="AT12" i="8"/>
  <c r="AT10" i="7"/>
  <c r="AT18" i="8"/>
  <c r="AT15" i="7"/>
  <c r="AT11" i="8"/>
  <c r="AT17" i="7"/>
  <c r="AT13" i="8"/>
  <c r="F6" i="20"/>
  <c r="F3" i="20"/>
  <c r="F2" i="20"/>
  <c r="F1" i="20"/>
  <c r="D8" i="17"/>
  <c r="D5" i="17"/>
  <c r="B7" i="17"/>
  <c r="B5" i="17"/>
  <c r="D8" i="16"/>
  <c r="D5" i="16"/>
  <c r="B7" i="16"/>
  <c r="B5" i="16"/>
  <c r="F6" i="18"/>
  <c r="F3" i="18"/>
  <c r="F2" i="18"/>
  <c r="F1" i="18"/>
  <c r="D8" i="15"/>
  <c r="D5" i="15"/>
  <c r="B7" i="15"/>
  <c r="B5" i="15"/>
  <c r="D8" i="14"/>
  <c r="D5" i="14"/>
  <c r="B7" i="14"/>
  <c r="B5" i="14"/>
  <c r="J203" i="5"/>
  <c r="E202" i="5"/>
  <c r="J200" i="5"/>
  <c r="E200" i="5"/>
  <c r="J163" i="5"/>
  <c r="E162" i="5"/>
  <c r="J160" i="5"/>
  <c r="E160" i="5"/>
  <c r="J123" i="5"/>
  <c r="E122" i="5"/>
  <c r="J120" i="5"/>
  <c r="E120" i="5"/>
  <c r="J83" i="5"/>
  <c r="E82" i="5"/>
  <c r="J80" i="5"/>
  <c r="E80" i="5"/>
  <c r="J43" i="5"/>
  <c r="E42" i="5"/>
  <c r="J40" i="5"/>
  <c r="E40" i="5"/>
  <c r="J4" i="5"/>
  <c r="E3" i="5"/>
  <c r="J1" i="5"/>
  <c r="E1" i="5"/>
  <c r="J203" i="6"/>
  <c r="E202" i="6"/>
  <c r="J200" i="6"/>
  <c r="E200" i="6"/>
  <c r="J163" i="6"/>
  <c r="E162" i="6"/>
  <c r="J160" i="6"/>
  <c r="E160" i="6"/>
  <c r="J123" i="6"/>
  <c r="E122" i="6"/>
  <c r="J120" i="6"/>
  <c r="E120" i="6"/>
  <c r="J83" i="6"/>
  <c r="E82" i="6"/>
  <c r="J80" i="6"/>
  <c r="E80" i="6"/>
  <c r="J43" i="6"/>
  <c r="E42" i="6"/>
  <c r="J40" i="6"/>
  <c r="E40" i="6"/>
  <c r="J1" i="6"/>
  <c r="J4" i="6"/>
  <c r="E3" i="6"/>
  <c r="E1" i="6"/>
  <c r="CG3" i="8"/>
  <c r="B8" i="8"/>
  <c r="B7" i="8"/>
  <c r="B6" i="8"/>
  <c r="CG3" i="7"/>
  <c r="B8" i="7"/>
  <c r="B7" i="7"/>
  <c r="B6" i="7"/>
  <c r="C3" i="3"/>
  <c r="C2" i="3"/>
  <c r="C1" i="3"/>
  <c r="CH3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10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43" i="8"/>
  <c r="BC44" i="8"/>
  <c r="BC45" i="8"/>
  <c r="BC10" i="8"/>
  <c r="AS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10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11" i="8"/>
  <c r="O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10" i="8"/>
  <c r="O51" i="9"/>
  <c r="R51" i="9" s="1"/>
  <c r="O52" i="9"/>
  <c r="R52" i="9" s="1"/>
  <c r="O53" i="9"/>
  <c r="R53" i="9" s="1"/>
  <c r="O50" i="9"/>
  <c r="R50" i="9" s="1"/>
  <c r="O47" i="9"/>
  <c r="R47" i="9" s="1"/>
  <c r="O48" i="9"/>
  <c r="R48" i="9" s="1"/>
  <c r="O49" i="9"/>
  <c r="R49" i="9" s="1"/>
  <c r="O46" i="9"/>
  <c r="R46" i="9" s="1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" i="9"/>
  <c r="G4" i="9"/>
  <c r="H4" i="9"/>
  <c r="I4" i="9"/>
  <c r="J4" i="9"/>
  <c r="K4" i="9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G37" i="9"/>
  <c r="H37" i="9"/>
  <c r="I37" i="9"/>
  <c r="J37" i="9"/>
  <c r="K37" i="9"/>
  <c r="G38" i="9"/>
  <c r="H38" i="9"/>
  <c r="I38" i="9"/>
  <c r="J38" i="9"/>
  <c r="K38" i="9"/>
  <c r="K3" i="9"/>
  <c r="J3" i="9"/>
  <c r="I3" i="9"/>
  <c r="H3" i="9"/>
  <c r="G3" i="9"/>
  <c r="CH32" i="7"/>
  <c r="CH33" i="7"/>
  <c r="CH34" i="7"/>
  <c r="CH35" i="7"/>
  <c r="CH36" i="7"/>
  <c r="CH37" i="7"/>
  <c r="CH38" i="7"/>
  <c r="CH39" i="7"/>
  <c r="CH40" i="7"/>
  <c r="CH41" i="7"/>
  <c r="CH42" i="7"/>
  <c r="CH43" i="7"/>
  <c r="CH44" i="7"/>
  <c r="O227" i="5"/>
  <c r="N227" i="5"/>
  <c r="N228" i="5" s="1"/>
  <c r="M227" i="5"/>
  <c r="L227" i="5"/>
  <c r="L228" i="5" s="1"/>
  <c r="I228" i="5"/>
  <c r="J227" i="5"/>
  <c r="I227" i="5"/>
  <c r="H227" i="5"/>
  <c r="G227" i="5"/>
  <c r="G228" i="5" s="1"/>
  <c r="D228" i="5"/>
  <c r="E227" i="5"/>
  <c r="D227" i="5"/>
  <c r="C227" i="5"/>
  <c r="B227" i="5"/>
  <c r="B228" i="5" s="1"/>
  <c r="O212" i="5"/>
  <c r="N212" i="5"/>
  <c r="N213" i="5" s="1"/>
  <c r="L213" i="5"/>
  <c r="M212" i="5"/>
  <c r="L212" i="5"/>
  <c r="J212" i="5"/>
  <c r="I212" i="5"/>
  <c r="I213" i="5" s="1"/>
  <c r="H212" i="5"/>
  <c r="G212" i="5"/>
  <c r="G213" i="5" s="1"/>
  <c r="E212" i="5"/>
  <c r="D213" i="5" s="1"/>
  <c r="D212" i="5"/>
  <c r="B213" i="5"/>
  <c r="C212" i="5"/>
  <c r="B212" i="5"/>
  <c r="O187" i="5"/>
  <c r="N187" i="5"/>
  <c r="N188" i="5" s="1"/>
  <c r="M187" i="5"/>
  <c r="L187" i="5"/>
  <c r="J187" i="5"/>
  <c r="I187" i="5"/>
  <c r="G188" i="5"/>
  <c r="H187" i="5"/>
  <c r="G187" i="5"/>
  <c r="E187" i="5"/>
  <c r="D187" i="5"/>
  <c r="D188" i="5" s="1"/>
  <c r="C187" i="5"/>
  <c r="B187" i="5"/>
  <c r="B188" i="5" s="1"/>
  <c r="N173" i="5"/>
  <c r="O172" i="5"/>
  <c r="N172" i="5"/>
  <c r="M172" i="5"/>
  <c r="L172" i="5"/>
  <c r="L173" i="5" s="1"/>
  <c r="I173" i="5"/>
  <c r="J172" i="5"/>
  <c r="I172" i="5"/>
  <c r="H172" i="5"/>
  <c r="G172" i="5"/>
  <c r="G173" i="5" s="1"/>
  <c r="E172" i="5"/>
  <c r="D172" i="5"/>
  <c r="D173" i="5" s="1"/>
  <c r="B173" i="5"/>
  <c r="C172" i="5"/>
  <c r="B172" i="5"/>
  <c r="O147" i="5"/>
  <c r="N147" i="5"/>
  <c r="N148" i="5" s="1"/>
  <c r="M147" i="5"/>
  <c r="L147" i="5"/>
  <c r="L148" i="5" s="1"/>
  <c r="J147" i="5"/>
  <c r="I148" i="5" s="1"/>
  <c r="I147" i="5"/>
  <c r="G148" i="5"/>
  <c r="H147" i="5"/>
  <c r="G147" i="5"/>
  <c r="E147" i="5"/>
  <c r="D147" i="5"/>
  <c r="D148" i="5" s="1"/>
  <c r="C147" i="5"/>
  <c r="B147" i="5"/>
  <c r="B148" i="5" s="1"/>
  <c r="O132" i="5"/>
  <c r="N132" i="5"/>
  <c r="N133" i="5" s="1"/>
  <c r="L133" i="5"/>
  <c r="M132" i="5"/>
  <c r="L132" i="5"/>
  <c r="J132" i="5"/>
  <c r="I132" i="5"/>
  <c r="I133" i="5" s="1"/>
  <c r="H132" i="5"/>
  <c r="G132" i="5"/>
  <c r="G133" i="5" s="1"/>
  <c r="D133" i="5"/>
  <c r="E132" i="5"/>
  <c r="D132" i="5"/>
  <c r="C132" i="5"/>
  <c r="B132" i="5"/>
  <c r="B133" i="5" s="1"/>
  <c r="N108" i="5"/>
  <c r="O107" i="5"/>
  <c r="N107" i="5"/>
  <c r="M107" i="5"/>
  <c r="L107" i="5"/>
  <c r="L108" i="5" s="1"/>
  <c r="J107" i="5"/>
  <c r="I107" i="5"/>
  <c r="I108" i="5" s="1"/>
  <c r="G108" i="5"/>
  <c r="H107" i="5"/>
  <c r="G107" i="5"/>
  <c r="E107" i="5"/>
  <c r="D107" i="5"/>
  <c r="D108" i="5" s="1"/>
  <c r="C107" i="5"/>
  <c r="B107" i="5"/>
  <c r="B108" i="5" s="1"/>
  <c r="O92" i="5"/>
  <c r="N93" i="5" s="1"/>
  <c r="N92" i="5"/>
  <c r="L93" i="5"/>
  <c r="M92" i="5"/>
  <c r="L92" i="5"/>
  <c r="J92" i="5"/>
  <c r="I92" i="5"/>
  <c r="I93" i="5" s="1"/>
  <c r="H92" i="5"/>
  <c r="G92" i="5"/>
  <c r="G93" i="5" s="1"/>
  <c r="E92" i="5"/>
  <c r="D92" i="5"/>
  <c r="C92" i="5"/>
  <c r="B92" i="5"/>
  <c r="O68" i="5"/>
  <c r="N68" i="5"/>
  <c r="M68" i="5"/>
  <c r="L68" i="5"/>
  <c r="L69" i="5" s="1"/>
  <c r="J68" i="5"/>
  <c r="I68" i="5"/>
  <c r="H68" i="5"/>
  <c r="G68" i="5"/>
  <c r="E68" i="5"/>
  <c r="D68" i="5"/>
  <c r="C68" i="5"/>
  <c r="B68" i="5"/>
  <c r="B69" i="5" s="1"/>
  <c r="O53" i="5"/>
  <c r="N53" i="5"/>
  <c r="M53" i="5"/>
  <c r="L53" i="5"/>
  <c r="J53" i="5"/>
  <c r="I53" i="5"/>
  <c r="H53" i="5"/>
  <c r="G53" i="5"/>
  <c r="G54" i="5" s="1"/>
  <c r="E53" i="5"/>
  <c r="D53" i="5"/>
  <c r="C53" i="5"/>
  <c r="B53" i="5"/>
  <c r="O30" i="5"/>
  <c r="N30" i="5"/>
  <c r="M30" i="5"/>
  <c r="L30" i="5"/>
  <c r="L31" i="5" s="1"/>
  <c r="J30" i="5"/>
  <c r="I30" i="5"/>
  <c r="H30" i="5"/>
  <c r="G30" i="5"/>
  <c r="E30" i="5"/>
  <c r="D30" i="5"/>
  <c r="C30" i="5"/>
  <c r="B30" i="5"/>
  <c r="B31" i="5" s="1"/>
  <c r="O15" i="5"/>
  <c r="N15" i="5"/>
  <c r="N16" i="5" s="1"/>
  <c r="M15" i="5"/>
  <c r="L15" i="5"/>
  <c r="J15" i="5"/>
  <c r="I15" i="5"/>
  <c r="H15" i="5"/>
  <c r="G15" i="5"/>
  <c r="G16" i="5" s="1"/>
  <c r="E15" i="5"/>
  <c r="D15" i="5"/>
  <c r="D16" i="5" s="1"/>
  <c r="C15" i="5"/>
  <c r="B15" i="5"/>
  <c r="O227" i="6"/>
  <c r="N227" i="6"/>
  <c r="N228" i="6" s="1"/>
  <c r="L228" i="6"/>
  <c r="M227" i="6"/>
  <c r="L227" i="6"/>
  <c r="J227" i="6"/>
  <c r="I227" i="6"/>
  <c r="I228" i="6" s="1"/>
  <c r="H227" i="6"/>
  <c r="G227" i="6"/>
  <c r="G228" i="6" s="1"/>
  <c r="E227" i="6"/>
  <c r="D227" i="6"/>
  <c r="B228" i="6"/>
  <c r="C227" i="6"/>
  <c r="B227" i="6"/>
  <c r="O212" i="6"/>
  <c r="N212" i="6"/>
  <c r="N213" i="6" s="1"/>
  <c r="M212" i="6"/>
  <c r="L212" i="6"/>
  <c r="L213" i="6" s="1"/>
  <c r="J212" i="6"/>
  <c r="I213" i="6" s="1"/>
  <c r="I212" i="6"/>
  <c r="H212" i="6"/>
  <c r="G212" i="6"/>
  <c r="G213" i="6" s="1"/>
  <c r="E212" i="6"/>
  <c r="D213" i="6" s="1"/>
  <c r="D212" i="6"/>
  <c r="C212" i="6"/>
  <c r="B212" i="6"/>
  <c r="O187" i="6"/>
  <c r="N187" i="6"/>
  <c r="N188" i="6" s="1"/>
  <c r="M187" i="6"/>
  <c r="L187" i="6"/>
  <c r="L188" i="6" s="1"/>
  <c r="J187" i="6"/>
  <c r="I187" i="6"/>
  <c r="I188" i="6" s="1"/>
  <c r="H187" i="6"/>
  <c r="G187" i="6"/>
  <c r="G188" i="6" s="1"/>
  <c r="E187" i="6"/>
  <c r="D187" i="6"/>
  <c r="D188" i="6" s="1"/>
  <c r="B188" i="6"/>
  <c r="C187" i="6"/>
  <c r="B187" i="6"/>
  <c r="N173" i="6"/>
  <c r="O172" i="6"/>
  <c r="N172" i="6"/>
  <c r="M172" i="6"/>
  <c r="L172" i="6"/>
  <c r="L173" i="6" s="1"/>
  <c r="J172" i="6"/>
  <c r="I172" i="6"/>
  <c r="G173" i="6"/>
  <c r="H172" i="6"/>
  <c r="G172" i="6"/>
  <c r="E172" i="6"/>
  <c r="D172" i="6"/>
  <c r="D173" i="6" s="1"/>
  <c r="C172" i="6"/>
  <c r="B172" i="6"/>
  <c r="B173" i="6" s="1"/>
  <c r="O147" i="6"/>
  <c r="N148" i="6" s="1"/>
  <c r="N147" i="6"/>
  <c r="M147" i="6"/>
  <c r="L147" i="6"/>
  <c r="L148" i="6" s="1"/>
  <c r="J147" i="6"/>
  <c r="I148" i="6" s="1"/>
  <c r="I147" i="6"/>
  <c r="H147" i="6"/>
  <c r="G147" i="6"/>
  <c r="E147" i="6"/>
  <c r="D147" i="6"/>
  <c r="D148" i="6" s="1"/>
  <c r="C147" i="6"/>
  <c r="B147" i="6"/>
  <c r="B148" i="6" s="1"/>
  <c r="O132" i="6"/>
  <c r="N132" i="6"/>
  <c r="N133" i="6" s="1"/>
  <c r="M132" i="6"/>
  <c r="L132" i="6"/>
  <c r="L133" i="6" s="1"/>
  <c r="J132" i="6"/>
  <c r="I132" i="6"/>
  <c r="I133" i="6" s="1"/>
  <c r="G133" i="6"/>
  <c r="H132" i="6"/>
  <c r="G132" i="6"/>
  <c r="D133" i="6"/>
  <c r="E132" i="6"/>
  <c r="D132" i="6"/>
  <c r="C132" i="6"/>
  <c r="B132" i="6"/>
  <c r="B133" i="6" s="1"/>
  <c r="O107" i="6"/>
  <c r="N107" i="6"/>
  <c r="L108" i="6"/>
  <c r="M107" i="6"/>
  <c r="L107" i="6"/>
  <c r="J107" i="6"/>
  <c r="I107" i="6"/>
  <c r="I108" i="6" s="1"/>
  <c r="H107" i="6"/>
  <c r="G107" i="6"/>
  <c r="G108" i="6" s="1"/>
  <c r="E107" i="6"/>
  <c r="D108" i="6" s="1"/>
  <c r="D107" i="6"/>
  <c r="C107" i="6"/>
  <c r="B107" i="6"/>
  <c r="B108" i="6" s="1"/>
  <c r="O92" i="6"/>
  <c r="N93" i="6" s="1"/>
  <c r="N92" i="6"/>
  <c r="M92" i="6"/>
  <c r="L92" i="6"/>
  <c r="J92" i="6"/>
  <c r="I92" i="6"/>
  <c r="I93" i="6" s="1"/>
  <c r="H92" i="6"/>
  <c r="G92" i="6"/>
  <c r="G93" i="6" s="1"/>
  <c r="E92" i="6"/>
  <c r="D92" i="6"/>
  <c r="D93" i="6" s="1"/>
  <c r="C92" i="6"/>
  <c r="B92" i="6"/>
  <c r="B93" i="6" s="1"/>
  <c r="O68" i="6"/>
  <c r="N68" i="6"/>
  <c r="M68" i="6"/>
  <c r="L68" i="6"/>
  <c r="L69" i="6" s="1"/>
  <c r="J68" i="6"/>
  <c r="I68" i="6"/>
  <c r="I69" i="6" s="1"/>
  <c r="H68" i="6"/>
  <c r="G68" i="6"/>
  <c r="E68" i="6"/>
  <c r="D68" i="6"/>
  <c r="C68" i="6"/>
  <c r="B68" i="6"/>
  <c r="B69" i="6" s="1"/>
  <c r="O53" i="6"/>
  <c r="N53" i="6"/>
  <c r="N54" i="6" s="1"/>
  <c r="M53" i="6"/>
  <c r="L53" i="6"/>
  <c r="J53" i="6"/>
  <c r="I53" i="6"/>
  <c r="H53" i="6"/>
  <c r="G53" i="6"/>
  <c r="G54" i="6" s="1"/>
  <c r="E53" i="6"/>
  <c r="D53" i="6"/>
  <c r="D54" i="6" s="1"/>
  <c r="C53" i="6"/>
  <c r="B53" i="6"/>
  <c r="O30" i="6"/>
  <c r="N30" i="6"/>
  <c r="M30" i="6"/>
  <c r="L30" i="6"/>
  <c r="L31" i="6" s="1"/>
  <c r="J30" i="6"/>
  <c r="I30" i="6"/>
  <c r="I31" i="6" s="1"/>
  <c r="H30" i="6"/>
  <c r="G30" i="6"/>
  <c r="E30" i="6"/>
  <c r="D30" i="6"/>
  <c r="C30" i="6"/>
  <c r="B30" i="6"/>
  <c r="B31" i="6" s="1"/>
  <c r="O15" i="6"/>
  <c r="N15" i="6"/>
  <c r="N16" i="6" s="1"/>
  <c r="M15" i="6"/>
  <c r="L15" i="6"/>
  <c r="J15" i="6"/>
  <c r="I15" i="6"/>
  <c r="H15" i="6"/>
  <c r="G15" i="6"/>
  <c r="G16" i="6" s="1"/>
  <c r="E15" i="6"/>
  <c r="D15" i="6"/>
  <c r="D16" i="6" s="1"/>
  <c r="C15" i="6"/>
  <c r="B15" i="6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U34" i="7" s="1"/>
  <c r="AG33" i="7"/>
  <c r="AG32" i="7"/>
  <c r="AG31" i="7"/>
  <c r="AG30" i="7"/>
  <c r="AG29" i="7"/>
  <c r="AG28" i="7"/>
  <c r="AG27" i="7"/>
  <c r="AG26" i="7"/>
  <c r="AU26" i="7" s="1"/>
  <c r="AG25" i="7"/>
  <c r="AG24" i="7"/>
  <c r="AG23" i="7"/>
  <c r="AG22" i="7"/>
  <c r="AG21" i="7"/>
  <c r="AG20" i="7"/>
  <c r="AG19" i="7"/>
  <c r="AG18" i="7"/>
  <c r="AU18" i="7" s="1"/>
  <c r="AG17" i="7"/>
  <c r="AG16" i="7"/>
  <c r="AG15" i="7"/>
  <c r="AG14" i="7"/>
  <c r="AG13" i="7"/>
  <c r="AG12" i="7"/>
  <c r="AG11" i="7"/>
  <c r="AG10" i="7"/>
  <c r="AU10" i="7" s="1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S10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I33" i="7"/>
  <c r="BI34" i="7"/>
  <c r="BI35" i="7"/>
  <c r="BI36" i="7"/>
  <c r="BI37" i="7"/>
  <c r="BI38" i="7"/>
  <c r="BI39" i="7"/>
  <c r="BI40" i="7"/>
  <c r="BI41" i="7"/>
  <c r="BI42" i="7"/>
  <c r="BI43" i="7"/>
  <c r="BI44" i="7"/>
  <c r="BI45" i="7"/>
  <c r="BI10" i="7"/>
  <c r="AM25" i="9"/>
  <c r="AN25" i="9"/>
  <c r="AO25" i="9"/>
  <c r="AL25" i="9"/>
  <c r="AK25" i="9"/>
  <c r="AG25" i="9"/>
  <c r="AF25" i="9"/>
  <c r="AE25" i="9"/>
  <c r="AH25" i="9"/>
  <c r="A202" i="5"/>
  <c r="A162" i="5"/>
  <c r="A122" i="5"/>
  <c r="A82" i="5"/>
  <c r="A42" i="5"/>
  <c r="AE55" i="9"/>
  <c r="AF55" i="9"/>
  <c r="AG55" i="9"/>
  <c r="AK55" i="9"/>
  <c r="AL55" i="9"/>
  <c r="AM55" i="9"/>
  <c r="CH45" i="8"/>
  <c r="AP78" i="9" s="1"/>
  <c r="AO78" i="9"/>
  <c r="AN78" i="9"/>
  <c r="AM78" i="9"/>
  <c r="AL78" i="9"/>
  <c r="AK78" i="9"/>
  <c r="AU45" i="8"/>
  <c r="AG78" i="9"/>
  <c r="AF78" i="9"/>
  <c r="AE78" i="9"/>
  <c r="CH44" i="8"/>
  <c r="AP77" i="9" s="1"/>
  <c r="AO77" i="9"/>
  <c r="AN77" i="9"/>
  <c r="AM77" i="9"/>
  <c r="AL77" i="9"/>
  <c r="AK77" i="9"/>
  <c r="AU44" i="8"/>
  <c r="AH77" i="9"/>
  <c r="AG77" i="9"/>
  <c r="AF77" i="9"/>
  <c r="AE77" i="9"/>
  <c r="CH43" i="8"/>
  <c r="AP76" i="9" s="1"/>
  <c r="AO76" i="9"/>
  <c r="AN76" i="9"/>
  <c r="AM76" i="9"/>
  <c r="AL76" i="9"/>
  <c r="AK76" i="9"/>
  <c r="AU43" i="8"/>
  <c r="AG76" i="9"/>
  <c r="AF76" i="9"/>
  <c r="AE76" i="9"/>
  <c r="CH42" i="8"/>
  <c r="AP75" i="9" s="1"/>
  <c r="AO75" i="9"/>
  <c r="AN75" i="9"/>
  <c r="AM75" i="9"/>
  <c r="AL75" i="9"/>
  <c r="AK75" i="9"/>
  <c r="AU42" i="8"/>
  <c r="AH75" i="9"/>
  <c r="AG75" i="9"/>
  <c r="AF75" i="9"/>
  <c r="AE75" i="9"/>
  <c r="CH41" i="8"/>
  <c r="AP74" i="9"/>
  <c r="AO74" i="9"/>
  <c r="AN74" i="9"/>
  <c r="AM74" i="9"/>
  <c r="AL74" i="9"/>
  <c r="AK74" i="9"/>
  <c r="AU41" i="8"/>
  <c r="AG74" i="9"/>
  <c r="AF74" i="9"/>
  <c r="AE74" i="9"/>
  <c r="CH40" i="8"/>
  <c r="AP73" i="9" s="1"/>
  <c r="AO73" i="9"/>
  <c r="AN73" i="9"/>
  <c r="AM73" i="9"/>
  <c r="AL73" i="9"/>
  <c r="AK73" i="9"/>
  <c r="AU40" i="8"/>
  <c r="AH73" i="9"/>
  <c r="AG73" i="9"/>
  <c r="AF73" i="9"/>
  <c r="AE73" i="9"/>
  <c r="CH39" i="8"/>
  <c r="AP72" i="9"/>
  <c r="AO72" i="9"/>
  <c r="AN72" i="9"/>
  <c r="AM72" i="9"/>
  <c r="AL72" i="9"/>
  <c r="AK72" i="9"/>
  <c r="AU39" i="8"/>
  <c r="AG72" i="9"/>
  <c r="AF72" i="9"/>
  <c r="AE72" i="9"/>
  <c r="CH38" i="8"/>
  <c r="AP71" i="9" s="1"/>
  <c r="AO71" i="9"/>
  <c r="AN71" i="9"/>
  <c r="AM71" i="9"/>
  <c r="AL71" i="9"/>
  <c r="AK71" i="9"/>
  <c r="AU38" i="8"/>
  <c r="AH71" i="9"/>
  <c r="AG71" i="9"/>
  <c r="AF71" i="9"/>
  <c r="AE71" i="9"/>
  <c r="CH37" i="8"/>
  <c r="AP70" i="9" s="1"/>
  <c r="AO70" i="9"/>
  <c r="AN70" i="9"/>
  <c r="AM70" i="9"/>
  <c r="AL70" i="9"/>
  <c r="AK70" i="9"/>
  <c r="AU37" i="8"/>
  <c r="AG70" i="9"/>
  <c r="AF70" i="9"/>
  <c r="AE70" i="9"/>
  <c r="CH36" i="8"/>
  <c r="AP69" i="9" s="1"/>
  <c r="AO69" i="9"/>
  <c r="AN69" i="9"/>
  <c r="AM69" i="9"/>
  <c r="AL69" i="9"/>
  <c r="AK69" i="9"/>
  <c r="AU36" i="8"/>
  <c r="AH69" i="9"/>
  <c r="AG69" i="9"/>
  <c r="AF69" i="9"/>
  <c r="AE69" i="9"/>
  <c r="CH35" i="8"/>
  <c r="AP68" i="9"/>
  <c r="AO68" i="9"/>
  <c r="AN68" i="9"/>
  <c r="AM68" i="9"/>
  <c r="AL68" i="9"/>
  <c r="AK68" i="9"/>
  <c r="AU35" i="8"/>
  <c r="AG68" i="9"/>
  <c r="AF68" i="9"/>
  <c r="AE68" i="9"/>
  <c r="CH34" i="8"/>
  <c r="AP67" i="9" s="1"/>
  <c r="AO67" i="9"/>
  <c r="AN67" i="9"/>
  <c r="AM67" i="9"/>
  <c r="AL67" i="9"/>
  <c r="AK67" i="9"/>
  <c r="AU34" i="8"/>
  <c r="AH67" i="9"/>
  <c r="AG67" i="9"/>
  <c r="AF67" i="9"/>
  <c r="AE67" i="9"/>
  <c r="CH33" i="8"/>
  <c r="AP66" i="9" s="1"/>
  <c r="AO66" i="9"/>
  <c r="AN66" i="9"/>
  <c r="AM66" i="9"/>
  <c r="AL66" i="9"/>
  <c r="AK66" i="9"/>
  <c r="AU33" i="8"/>
  <c r="AG66" i="9"/>
  <c r="AF66" i="9"/>
  <c r="AE66" i="9"/>
  <c r="CH32" i="8"/>
  <c r="AP65" i="9" s="1"/>
  <c r="AO65" i="9"/>
  <c r="AN65" i="9"/>
  <c r="AM65" i="9"/>
  <c r="AL65" i="9"/>
  <c r="AK65" i="9"/>
  <c r="AU32" i="8"/>
  <c r="AH65" i="9"/>
  <c r="AG65" i="9"/>
  <c r="AF65" i="9"/>
  <c r="AE65" i="9"/>
  <c r="CH31" i="8"/>
  <c r="AP64" i="9" s="1"/>
  <c r="AO64" i="9"/>
  <c r="AN64" i="9"/>
  <c r="AM64" i="9"/>
  <c r="AL64" i="9"/>
  <c r="AK64" i="9"/>
  <c r="AU31" i="8"/>
  <c r="AG64" i="9"/>
  <c r="AF64" i="9"/>
  <c r="AE64" i="9"/>
  <c r="CH30" i="8"/>
  <c r="AP63" i="9" s="1"/>
  <c r="AO63" i="9"/>
  <c r="AN63" i="9"/>
  <c r="AM63" i="9"/>
  <c r="AL63" i="9"/>
  <c r="AK63" i="9"/>
  <c r="AU30" i="8"/>
  <c r="AH63" i="9"/>
  <c r="AG63" i="9"/>
  <c r="AF63" i="9"/>
  <c r="AE63" i="9"/>
  <c r="CH29" i="8"/>
  <c r="AP62" i="9" s="1"/>
  <c r="AO62" i="9"/>
  <c r="AN62" i="9"/>
  <c r="AM62" i="9"/>
  <c r="AL62" i="9"/>
  <c r="AK62" i="9"/>
  <c r="AU29" i="8"/>
  <c r="AG62" i="9"/>
  <c r="AF62" i="9"/>
  <c r="AE62" i="9"/>
  <c r="CH28" i="8"/>
  <c r="AP61" i="9"/>
  <c r="AO61" i="9"/>
  <c r="AN61" i="9"/>
  <c r="AM61" i="9"/>
  <c r="AL61" i="9"/>
  <c r="AK61" i="9"/>
  <c r="AU28" i="8"/>
  <c r="AH61" i="9"/>
  <c r="AG61" i="9"/>
  <c r="AF61" i="9"/>
  <c r="AE61" i="9"/>
  <c r="CH27" i="8"/>
  <c r="AP60" i="9" s="1"/>
  <c r="AO60" i="9"/>
  <c r="AN60" i="9"/>
  <c r="AM60" i="9"/>
  <c r="AL60" i="9"/>
  <c r="AK60" i="9"/>
  <c r="AU27" i="8"/>
  <c r="AG60" i="9"/>
  <c r="AF60" i="9"/>
  <c r="AE60" i="9"/>
  <c r="CH26" i="8"/>
  <c r="AP59" i="9" s="1"/>
  <c r="AO59" i="9"/>
  <c r="AN59" i="9"/>
  <c r="AM59" i="9"/>
  <c r="AL59" i="9"/>
  <c r="AK59" i="9"/>
  <c r="AU26" i="8"/>
  <c r="AH59" i="9"/>
  <c r="AG59" i="9"/>
  <c r="AF59" i="9"/>
  <c r="AE59" i="9"/>
  <c r="CH25" i="8"/>
  <c r="AP58" i="9"/>
  <c r="AO58" i="9"/>
  <c r="AN58" i="9"/>
  <c r="AM58" i="9"/>
  <c r="AL58" i="9"/>
  <c r="AK58" i="9"/>
  <c r="AU25" i="8"/>
  <c r="AG58" i="9"/>
  <c r="AF58" i="9"/>
  <c r="AE58" i="9"/>
  <c r="CH24" i="8"/>
  <c r="AP57" i="9" s="1"/>
  <c r="AO57" i="9"/>
  <c r="AN57" i="9"/>
  <c r="AM57" i="9"/>
  <c r="AL57" i="9"/>
  <c r="AK57" i="9"/>
  <c r="AU24" i="8"/>
  <c r="AH57" i="9"/>
  <c r="AG57" i="9"/>
  <c r="AF57" i="9"/>
  <c r="AE57" i="9"/>
  <c r="CH23" i="8"/>
  <c r="AP56" i="9" s="1"/>
  <c r="AO56" i="9"/>
  <c r="AN56" i="9"/>
  <c r="AM56" i="9"/>
  <c r="AL56" i="9"/>
  <c r="AK56" i="9"/>
  <c r="AU23" i="8"/>
  <c r="AG56" i="9"/>
  <c r="AF56" i="9"/>
  <c r="AE56" i="9"/>
  <c r="CH22" i="8"/>
  <c r="AP55" i="9" s="1"/>
  <c r="AO55" i="9"/>
  <c r="AN55" i="9"/>
  <c r="CH21" i="8"/>
  <c r="AP54" i="9" s="1"/>
  <c r="AO54" i="9"/>
  <c r="AN54" i="9"/>
  <c r="AM54" i="9"/>
  <c r="AL54" i="9"/>
  <c r="AK54" i="9"/>
  <c r="AU21" i="8"/>
  <c r="AG54" i="9"/>
  <c r="AF54" i="9"/>
  <c r="AE54" i="9"/>
  <c r="CH20" i="8"/>
  <c r="AP53" i="9" s="1"/>
  <c r="AO53" i="9"/>
  <c r="AN53" i="9"/>
  <c r="AM53" i="9"/>
  <c r="AL53" i="9"/>
  <c r="AK53" i="9"/>
  <c r="AU20" i="8"/>
  <c r="AH53" i="9"/>
  <c r="AG53" i="9"/>
  <c r="AF53" i="9"/>
  <c r="AE53" i="9"/>
  <c r="CH19" i="8"/>
  <c r="AP52" i="9" s="1"/>
  <c r="AO52" i="9"/>
  <c r="AN52" i="9"/>
  <c r="AM52" i="9"/>
  <c r="AL52" i="9"/>
  <c r="AK52" i="9"/>
  <c r="AU19" i="8"/>
  <c r="AG52" i="9"/>
  <c r="AF52" i="9"/>
  <c r="AE52" i="9"/>
  <c r="CH18" i="8"/>
  <c r="AP51" i="9" s="1"/>
  <c r="AO51" i="9"/>
  <c r="AN51" i="9"/>
  <c r="AM51" i="9"/>
  <c r="AL51" i="9"/>
  <c r="AK51" i="9"/>
  <c r="AU18" i="8"/>
  <c r="AH51" i="9"/>
  <c r="AG51" i="9"/>
  <c r="AF51" i="9"/>
  <c r="AE51" i="9"/>
  <c r="CH17" i="8"/>
  <c r="AP50" i="9" s="1"/>
  <c r="AO50" i="9"/>
  <c r="AN50" i="9"/>
  <c r="AM50" i="9"/>
  <c r="AL50" i="9"/>
  <c r="AK50" i="9"/>
  <c r="AU17" i="8"/>
  <c r="AG50" i="9"/>
  <c r="AF50" i="9"/>
  <c r="AE50" i="9"/>
  <c r="CH16" i="8"/>
  <c r="AP49" i="9"/>
  <c r="AO49" i="9"/>
  <c r="AN49" i="9"/>
  <c r="AM49" i="9"/>
  <c r="AL49" i="9"/>
  <c r="AK49" i="9"/>
  <c r="AU16" i="8"/>
  <c r="AH49" i="9"/>
  <c r="AG49" i="9"/>
  <c r="AF49" i="9"/>
  <c r="AE49" i="9"/>
  <c r="CH15" i="8"/>
  <c r="AP48" i="9" s="1"/>
  <c r="AO48" i="9"/>
  <c r="AN48" i="9"/>
  <c r="AM48" i="9"/>
  <c r="AL48" i="9"/>
  <c r="AK48" i="9"/>
  <c r="AU15" i="8"/>
  <c r="AG48" i="9"/>
  <c r="AF48" i="9"/>
  <c r="AE48" i="9"/>
  <c r="CH14" i="8"/>
  <c r="AP47" i="9" s="1"/>
  <c r="AO47" i="9"/>
  <c r="AN47" i="9"/>
  <c r="AM47" i="9"/>
  <c r="AL47" i="9"/>
  <c r="AK47" i="9"/>
  <c r="AU14" i="8"/>
  <c r="AH47" i="9"/>
  <c r="AG47" i="9"/>
  <c r="AF47" i="9"/>
  <c r="AE47" i="9"/>
  <c r="CH13" i="8"/>
  <c r="AP46" i="9" s="1"/>
  <c r="AO46" i="9"/>
  <c r="AN46" i="9"/>
  <c r="AM46" i="9"/>
  <c r="AL46" i="9"/>
  <c r="AK46" i="9"/>
  <c r="AU13" i="8"/>
  <c r="AG46" i="9"/>
  <c r="AF46" i="9"/>
  <c r="AE46" i="9"/>
  <c r="CH12" i="8"/>
  <c r="AP45" i="9"/>
  <c r="AO45" i="9"/>
  <c r="AN45" i="9"/>
  <c r="AM45" i="9"/>
  <c r="AL45" i="9"/>
  <c r="AK45" i="9"/>
  <c r="AU12" i="8"/>
  <c r="AH45" i="9"/>
  <c r="AG45" i="9"/>
  <c r="AF45" i="9"/>
  <c r="AE45" i="9"/>
  <c r="CH11" i="8"/>
  <c r="AP44" i="9" s="1"/>
  <c r="AO44" i="9"/>
  <c r="AN44" i="9"/>
  <c r="AM44" i="9"/>
  <c r="AL44" i="9"/>
  <c r="AK44" i="9"/>
  <c r="AU11" i="8"/>
  <c r="AG44" i="9"/>
  <c r="AF44" i="9"/>
  <c r="AE44" i="9"/>
  <c r="CH10" i="8"/>
  <c r="AP43" i="9" s="1"/>
  <c r="AO43" i="9"/>
  <c r="AN43" i="9"/>
  <c r="AM43" i="9"/>
  <c r="AL43" i="9"/>
  <c r="AK43" i="9"/>
  <c r="AH43" i="9"/>
  <c r="AG43" i="9"/>
  <c r="AF43" i="9"/>
  <c r="AE43" i="9"/>
  <c r="CH45" i="7"/>
  <c r="AP38" i="9" s="1"/>
  <c r="AN38" i="9"/>
  <c r="AM38" i="9"/>
  <c r="AL38" i="9"/>
  <c r="AK38" i="9"/>
  <c r="AU45" i="7"/>
  <c r="AH38" i="9"/>
  <c r="AG38" i="9"/>
  <c r="AF38" i="9"/>
  <c r="AE38" i="9"/>
  <c r="AO37" i="9"/>
  <c r="AN37" i="9"/>
  <c r="AM37" i="9"/>
  <c r="AL37" i="9"/>
  <c r="AK37" i="9"/>
  <c r="AG37" i="9"/>
  <c r="AF37" i="9"/>
  <c r="AE37" i="9"/>
  <c r="AO36" i="9"/>
  <c r="AN36" i="9"/>
  <c r="AM36" i="9"/>
  <c r="AL36" i="9"/>
  <c r="AK36" i="9"/>
  <c r="AH36" i="9"/>
  <c r="AG36" i="9"/>
  <c r="AF36" i="9"/>
  <c r="AE36" i="9"/>
  <c r="AO35" i="9"/>
  <c r="AN35" i="9"/>
  <c r="AM35" i="9"/>
  <c r="AL35" i="9"/>
  <c r="AK35" i="9"/>
  <c r="AU42" i="7"/>
  <c r="AG35" i="9"/>
  <c r="AF35" i="9"/>
  <c r="AE35" i="9"/>
  <c r="AO34" i="9"/>
  <c r="AN34" i="9"/>
  <c r="AM34" i="9"/>
  <c r="AL34" i="9"/>
  <c r="AK34" i="9"/>
  <c r="AU41" i="7"/>
  <c r="AH34" i="9"/>
  <c r="AG34" i="9"/>
  <c r="AF34" i="9"/>
  <c r="AE34" i="9"/>
  <c r="AO33" i="9"/>
  <c r="AN33" i="9"/>
  <c r="AM33" i="9"/>
  <c r="AL33" i="9"/>
  <c r="AK33" i="9"/>
  <c r="AG33" i="9"/>
  <c r="AF33" i="9"/>
  <c r="AE33" i="9"/>
  <c r="AO32" i="9"/>
  <c r="AN32" i="9"/>
  <c r="AM32" i="9"/>
  <c r="AL32" i="9"/>
  <c r="AK32" i="9"/>
  <c r="AH32" i="9"/>
  <c r="AG32" i="9"/>
  <c r="AF32" i="9"/>
  <c r="AE32" i="9"/>
  <c r="AO31" i="9"/>
  <c r="AN31" i="9"/>
  <c r="AM31" i="9"/>
  <c r="AL31" i="9"/>
  <c r="AK31" i="9"/>
  <c r="AG31" i="9"/>
  <c r="AF31" i="9"/>
  <c r="AE31" i="9"/>
  <c r="AO30" i="9"/>
  <c r="AN30" i="9"/>
  <c r="AM30" i="9"/>
  <c r="AL30" i="9"/>
  <c r="AK30" i="9"/>
  <c r="AU37" i="7"/>
  <c r="AH30" i="9"/>
  <c r="AG30" i="9"/>
  <c r="AF30" i="9"/>
  <c r="AE30" i="9"/>
  <c r="AO29" i="9"/>
  <c r="AN29" i="9"/>
  <c r="AM29" i="9"/>
  <c r="AL29" i="9"/>
  <c r="AK29" i="9"/>
  <c r="AG29" i="9"/>
  <c r="AF29" i="9"/>
  <c r="AE29" i="9"/>
  <c r="AO28" i="9"/>
  <c r="AN28" i="9"/>
  <c r="AM28" i="9"/>
  <c r="AL28" i="9"/>
  <c r="AK28" i="9"/>
  <c r="AH28" i="9"/>
  <c r="AG28" i="9"/>
  <c r="AF28" i="9"/>
  <c r="AE28" i="9"/>
  <c r="AO27" i="9"/>
  <c r="AN27" i="9"/>
  <c r="AM27" i="9"/>
  <c r="AL27" i="9"/>
  <c r="AK27" i="9"/>
  <c r="AG27" i="9"/>
  <c r="AF27" i="9"/>
  <c r="AE27" i="9"/>
  <c r="AO26" i="9"/>
  <c r="AN26" i="9"/>
  <c r="AM26" i="9"/>
  <c r="AL26" i="9"/>
  <c r="AK26" i="9"/>
  <c r="AU33" i="7"/>
  <c r="AH26" i="9"/>
  <c r="AG26" i="9"/>
  <c r="AF26" i="9"/>
  <c r="AE26" i="9"/>
  <c r="CH31" i="7"/>
  <c r="AP24" i="9" s="1"/>
  <c r="AN24" i="9"/>
  <c r="AM24" i="9"/>
  <c r="AL24" i="9"/>
  <c r="AK24" i="9"/>
  <c r="AG24" i="9"/>
  <c r="AF24" i="9"/>
  <c r="AE24" i="9"/>
  <c r="CH30" i="7"/>
  <c r="AP23" i="9" s="1"/>
  <c r="CH29" i="7"/>
  <c r="AP22" i="9" s="1"/>
  <c r="AU29" i="7"/>
  <c r="CH28" i="7"/>
  <c r="AP21" i="9" s="1"/>
  <c r="AU28" i="7"/>
  <c r="CH27" i="7"/>
  <c r="AP20" i="9" s="1"/>
  <c r="CH26" i="7"/>
  <c r="AP19" i="9" s="1"/>
  <c r="CH25" i="7"/>
  <c r="AP18" i="9" s="1"/>
  <c r="AU25" i="7"/>
  <c r="CH24" i="7"/>
  <c r="AP17" i="9" s="1"/>
  <c r="AU24" i="7"/>
  <c r="CH23" i="7"/>
  <c r="AP16" i="9" s="1"/>
  <c r="CH22" i="7"/>
  <c r="AP15" i="9" s="1"/>
  <c r="CH21" i="7"/>
  <c r="AP14" i="9" s="1"/>
  <c r="AU21" i="7"/>
  <c r="CH20" i="7"/>
  <c r="AP13" i="9" s="1"/>
  <c r="AU20" i="7"/>
  <c r="CH19" i="7"/>
  <c r="AP12" i="9" s="1"/>
  <c r="CH18" i="7"/>
  <c r="AP11" i="9" s="1"/>
  <c r="CH17" i="7"/>
  <c r="AP10" i="9" s="1"/>
  <c r="AU17" i="7"/>
  <c r="CH16" i="7"/>
  <c r="AP9" i="9" s="1"/>
  <c r="AU16" i="7"/>
  <c r="CH15" i="7"/>
  <c r="AP8" i="9" s="1"/>
  <c r="CH14" i="7"/>
  <c r="AP7" i="9" s="1"/>
  <c r="CH13" i="7"/>
  <c r="AP6" i="9" s="1"/>
  <c r="AU13" i="7"/>
  <c r="CH12" i="7"/>
  <c r="AP5" i="9" s="1"/>
  <c r="AU12" i="7"/>
  <c r="CH11" i="7"/>
  <c r="AP4" i="9" s="1"/>
  <c r="CH10" i="7"/>
  <c r="AP3" i="9" s="1"/>
  <c r="AO3" i="9"/>
  <c r="AM3" i="9"/>
  <c r="AK3" i="9"/>
  <c r="AH3" i="9"/>
  <c r="AG3" i="9"/>
  <c r="AE3" i="9"/>
  <c r="AH24" i="9"/>
  <c r="AH27" i="9"/>
  <c r="AH29" i="9"/>
  <c r="AH31" i="9"/>
  <c r="AH33" i="9"/>
  <c r="AH35" i="9"/>
  <c r="AH37" i="9"/>
  <c r="AH44" i="9"/>
  <c r="AH46" i="9"/>
  <c r="AH48" i="9"/>
  <c r="AH50" i="9"/>
  <c r="AH52" i="9"/>
  <c r="AH54" i="9"/>
  <c r="AH56" i="9"/>
  <c r="AH58" i="9"/>
  <c r="AH60" i="9"/>
  <c r="AH62" i="9"/>
  <c r="AH64" i="9"/>
  <c r="AH66" i="9"/>
  <c r="AH68" i="9"/>
  <c r="AH70" i="9"/>
  <c r="AH72" i="9"/>
  <c r="AH74" i="9"/>
  <c r="AH76" i="9"/>
  <c r="AH78" i="9"/>
  <c r="AH5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B37" i="9"/>
  <c r="C37" i="9"/>
  <c r="D37" i="9"/>
  <c r="E37" i="9"/>
  <c r="F37" i="9"/>
  <c r="B38" i="9"/>
  <c r="C38" i="9"/>
  <c r="D38" i="9"/>
  <c r="E38" i="9"/>
  <c r="F38" i="9"/>
  <c r="B3" i="9"/>
  <c r="C3" i="9"/>
  <c r="D3" i="9"/>
  <c r="E3" i="9"/>
  <c r="F3" i="9"/>
  <c r="B4" i="9"/>
  <c r="C4" i="9"/>
  <c r="D4" i="9"/>
  <c r="E4" i="9"/>
  <c r="F4" i="9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F15" i="9"/>
  <c r="E15" i="9"/>
  <c r="D15" i="9"/>
  <c r="C15" i="9"/>
  <c r="B15" i="9"/>
  <c r="K32" i="1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M4" i="9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N4" i="9"/>
  <c r="AN5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N3" i="9"/>
  <c r="AL3" i="9"/>
  <c r="AF3" i="9"/>
  <c r="A202" i="6"/>
  <c r="A162" i="6"/>
  <c r="A122" i="6"/>
  <c r="A82" i="6"/>
  <c r="A42" i="6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R3" i="9" a="1"/>
  <c r="M3" i="9" a="1"/>
  <c r="AU43" i="7" l="1"/>
  <c r="L188" i="5"/>
  <c r="AU14" i="7"/>
  <c r="AU22" i="7"/>
  <c r="AU30" i="7"/>
  <c r="AU38" i="7"/>
  <c r="AU11" i="7"/>
  <c r="AU19" i="7"/>
  <c r="AU27" i="7"/>
  <c r="AU35" i="7"/>
  <c r="AU15" i="7"/>
  <c r="AU23" i="7"/>
  <c r="AU31" i="7"/>
  <c r="AU39" i="7"/>
  <c r="AU36" i="7"/>
  <c r="AU44" i="7"/>
  <c r="AU32" i="7"/>
  <c r="AU40" i="7"/>
  <c r="L93" i="6"/>
  <c r="G148" i="6"/>
  <c r="B213" i="6"/>
  <c r="I188" i="5"/>
  <c r="N108" i="6"/>
  <c r="I173" i="6"/>
  <c r="D228" i="6"/>
  <c r="B16" i="6"/>
  <c r="B17" i="6" s="1"/>
  <c r="L54" i="6"/>
  <c r="B16" i="5"/>
  <c r="G31" i="5"/>
  <c r="L54" i="5"/>
  <c r="B54" i="6"/>
  <c r="G69" i="5"/>
  <c r="R54" i="9"/>
  <c r="G31" i="6"/>
  <c r="G32" i="6" s="1"/>
  <c r="I31" i="5"/>
  <c r="I32" i="5" s="1"/>
  <c r="D54" i="5"/>
  <c r="D55" i="5" s="1"/>
  <c r="N54" i="5"/>
  <c r="I69" i="5"/>
  <c r="D93" i="5"/>
  <c r="L16" i="6"/>
  <c r="G69" i="6"/>
  <c r="L16" i="5"/>
  <c r="L17" i="5" s="1"/>
  <c r="B54" i="5"/>
  <c r="B55" i="5" s="1"/>
  <c r="B93" i="5"/>
  <c r="B94" i="5" s="1"/>
  <c r="I16" i="6"/>
  <c r="D31" i="6"/>
  <c r="N31" i="6"/>
  <c r="I54" i="6"/>
  <c r="D69" i="6"/>
  <c r="N69" i="6"/>
  <c r="N70" i="6" s="1"/>
  <c r="I16" i="5"/>
  <c r="I17" i="5" s="1"/>
  <c r="D31" i="5"/>
  <c r="N31" i="5"/>
  <c r="N32" i="5" s="1"/>
  <c r="I54" i="5"/>
  <c r="D69" i="5"/>
  <c r="N69" i="5"/>
  <c r="AU10" i="8"/>
  <c r="AU22" i="8"/>
  <c r="AX44" i="9"/>
  <c r="AX16" i="9"/>
  <c r="AX10" i="9"/>
  <c r="AS10" i="9" s="1"/>
  <c r="AX8" i="9"/>
  <c r="AX9" i="9"/>
  <c r="AS9" i="9" s="1"/>
  <c r="AX7" i="9"/>
  <c r="AS7" i="9" s="1"/>
  <c r="AX5" i="9"/>
  <c r="AS5" i="9" s="1"/>
  <c r="AX12" i="9"/>
  <c r="AS12" i="9" s="1"/>
  <c r="AX11" i="9"/>
  <c r="AS11" i="9" s="1"/>
  <c r="AX4" i="9"/>
  <c r="AX6" i="9"/>
  <c r="AX13" i="9"/>
  <c r="AS13" i="9" s="1"/>
  <c r="AX15" i="9"/>
  <c r="AX14" i="9"/>
  <c r="AW10" i="9"/>
  <c r="AW8" i="9"/>
  <c r="AW9" i="9"/>
  <c r="AW7" i="9"/>
  <c r="AW5" i="9"/>
  <c r="AW12" i="9"/>
  <c r="AW11" i="9"/>
  <c r="AW4" i="9"/>
  <c r="AW6" i="9"/>
  <c r="AW3" i="9"/>
  <c r="AW13" i="9"/>
  <c r="AW15" i="9"/>
  <c r="AW14" i="9"/>
  <c r="AW38" i="9"/>
  <c r="AW37" i="9"/>
  <c r="AW36" i="9"/>
  <c r="AW35" i="9"/>
  <c r="AW34" i="9"/>
  <c r="AW33" i="9"/>
  <c r="AW32" i="9"/>
  <c r="AW31" i="9"/>
  <c r="AW30" i="9"/>
  <c r="AW29" i="9"/>
  <c r="AW28" i="9"/>
  <c r="AW27" i="9"/>
  <c r="AW26" i="9"/>
  <c r="AW25" i="9"/>
  <c r="AW24" i="9"/>
  <c r="AW23" i="9"/>
  <c r="AW22" i="9"/>
  <c r="AW21" i="9"/>
  <c r="AW20" i="9"/>
  <c r="AW19" i="9"/>
  <c r="AW18" i="9"/>
  <c r="AW17" i="9"/>
  <c r="AW16" i="9"/>
  <c r="AX38" i="9"/>
  <c r="AS38" i="9" s="1"/>
  <c r="AX37" i="9"/>
  <c r="AS37" i="9" s="1"/>
  <c r="AX36" i="9"/>
  <c r="AS36" i="9" s="1"/>
  <c r="AX35" i="9"/>
  <c r="AS35" i="9" s="1"/>
  <c r="AX34" i="9"/>
  <c r="AS34" i="9" s="1"/>
  <c r="AX33" i="9"/>
  <c r="AS33" i="9" s="1"/>
  <c r="AX32" i="9"/>
  <c r="AS32" i="9" s="1"/>
  <c r="AX31" i="9"/>
  <c r="AS31" i="9" s="1"/>
  <c r="AX30" i="9"/>
  <c r="AS30" i="9" s="1"/>
  <c r="AX29" i="9"/>
  <c r="AS29" i="9" s="1"/>
  <c r="AX28" i="9"/>
  <c r="AS28" i="9" s="1"/>
  <c r="AX27" i="9"/>
  <c r="AS27" i="9" s="1"/>
  <c r="AX26" i="9"/>
  <c r="AS26" i="9" s="1"/>
  <c r="AX25" i="9"/>
  <c r="AS25" i="9" s="1"/>
  <c r="AX24" i="9"/>
  <c r="AS24" i="9" s="1"/>
  <c r="AX23" i="9"/>
  <c r="AX22" i="9"/>
  <c r="AX21" i="9"/>
  <c r="AX20" i="9"/>
  <c r="AX19" i="9"/>
  <c r="AX18" i="9"/>
  <c r="AX17" i="9"/>
  <c r="AW50" i="9"/>
  <c r="AW49" i="9"/>
  <c r="AW48" i="9"/>
  <c r="AW47" i="9"/>
  <c r="AW46" i="9"/>
  <c r="AW45" i="9"/>
  <c r="AW44" i="9"/>
  <c r="AW43" i="9"/>
  <c r="AW78" i="9"/>
  <c r="AW77" i="9"/>
  <c r="AW76" i="9"/>
  <c r="AW75" i="9"/>
  <c r="AW74" i="9"/>
  <c r="AW73" i="9"/>
  <c r="AW72" i="9"/>
  <c r="AW71" i="9"/>
  <c r="AW70" i="9"/>
  <c r="AW69" i="9"/>
  <c r="AW68" i="9"/>
  <c r="AW67" i="9"/>
  <c r="AW66" i="9"/>
  <c r="AW65" i="9"/>
  <c r="AW64" i="9"/>
  <c r="AW63" i="9"/>
  <c r="AW62" i="9"/>
  <c r="AW61" i="9"/>
  <c r="AW60" i="9"/>
  <c r="AW59" i="9"/>
  <c r="AW58" i="9"/>
  <c r="AW57" i="9"/>
  <c r="AW56" i="9"/>
  <c r="AW55" i="9"/>
  <c r="AW54" i="9"/>
  <c r="AW53" i="9"/>
  <c r="AW52" i="9"/>
  <c r="AW51" i="9"/>
  <c r="AX43" i="9"/>
  <c r="AS43" i="9" s="1"/>
  <c r="AX78" i="9"/>
  <c r="AX77" i="9"/>
  <c r="AX76" i="9"/>
  <c r="AX75" i="9"/>
  <c r="AX74" i="9"/>
  <c r="AX73" i="9"/>
  <c r="AX72" i="9"/>
  <c r="AX71" i="9"/>
  <c r="AX70" i="9"/>
  <c r="AX69" i="9"/>
  <c r="AX68" i="9"/>
  <c r="AX67" i="9"/>
  <c r="AX66" i="9"/>
  <c r="AX65" i="9"/>
  <c r="AX64" i="9"/>
  <c r="AX63" i="9"/>
  <c r="AX62" i="9"/>
  <c r="AX61" i="9"/>
  <c r="AX60" i="9"/>
  <c r="AX59" i="9"/>
  <c r="AX58" i="9"/>
  <c r="AX57" i="9"/>
  <c r="AX56" i="9"/>
  <c r="AX55" i="9"/>
  <c r="AX54" i="9"/>
  <c r="AX53" i="9"/>
  <c r="AX52" i="9"/>
  <c r="AX51" i="9"/>
  <c r="AX50" i="9"/>
  <c r="AS50" i="9" s="1"/>
  <c r="AX49" i="9"/>
  <c r="AS49" i="9" s="1"/>
  <c r="AX48" i="9"/>
  <c r="AS48" i="9" s="1"/>
  <c r="AX47" i="9"/>
  <c r="AX46" i="9"/>
  <c r="AX45" i="9"/>
  <c r="AX3" i="9"/>
  <c r="AO38" i="9"/>
  <c r="AO24" i="9"/>
  <c r="S46" i="9"/>
  <c r="AA50" i="9" s="1"/>
  <c r="J3" i="8" s="1"/>
  <c r="S47" i="9"/>
  <c r="AA83" i="9" s="1"/>
  <c r="BQ3" i="8" s="1"/>
  <c r="S48" i="9"/>
  <c r="W76" i="9" s="1"/>
  <c r="BF3" i="7" s="1"/>
  <c r="S49" i="9"/>
  <c r="T53" i="9"/>
  <c r="W81" i="9" s="1"/>
  <c r="BM3" i="7" s="1"/>
  <c r="T52" i="9"/>
  <c r="T51" i="9"/>
  <c r="T50" i="9"/>
  <c r="T49" i="9"/>
  <c r="AA81" i="9" s="1"/>
  <c r="BM3" i="8" s="1"/>
  <c r="AA57" i="9"/>
  <c r="S3" i="8" s="1"/>
  <c r="AA72" i="9"/>
  <c r="AZ3" i="8" s="1"/>
  <c r="AA79" i="9"/>
  <c r="BK3" i="8" s="1"/>
  <c r="AA80" i="9"/>
  <c r="BL3" i="8" s="1"/>
  <c r="AA84" i="9"/>
  <c r="BR3" i="8" s="1"/>
  <c r="AA49" i="9"/>
  <c r="G3" i="8" s="1"/>
  <c r="AA52" i="9"/>
  <c r="L3" i="8" s="1"/>
  <c r="W51" i="9"/>
  <c r="K3" i="7" s="1"/>
  <c r="W48" i="9"/>
  <c r="L229" i="6"/>
  <c r="D32" i="6"/>
  <c r="N32" i="6"/>
  <c r="L32" i="6"/>
  <c r="D17" i="6"/>
  <c r="G17" i="6"/>
  <c r="I17" i="6"/>
  <c r="L17" i="6"/>
  <c r="N17" i="6"/>
  <c r="B32" i="6"/>
  <c r="I32" i="6"/>
  <c r="N189" i="5"/>
  <c r="L189" i="5"/>
  <c r="I189" i="5"/>
  <c r="G189" i="5"/>
  <c r="D189" i="5"/>
  <c r="B189" i="5"/>
  <c r="N174" i="5"/>
  <c r="L174" i="5"/>
  <c r="I174" i="5"/>
  <c r="G174" i="5"/>
  <c r="D174" i="5"/>
  <c r="B174" i="5"/>
  <c r="N109" i="5"/>
  <c r="L109" i="5"/>
  <c r="I109" i="5"/>
  <c r="G109" i="5"/>
  <c r="D109" i="5"/>
  <c r="B109" i="5"/>
  <c r="N94" i="5"/>
  <c r="L94" i="5"/>
  <c r="I94" i="5"/>
  <c r="G94" i="5"/>
  <c r="D94" i="5"/>
  <c r="D94" i="6"/>
  <c r="B94" i="6"/>
  <c r="B149" i="6"/>
  <c r="G134" i="6"/>
  <c r="L109" i="6"/>
  <c r="B109" i="6"/>
  <c r="G94" i="6"/>
  <c r="L70" i="6"/>
  <c r="G70" i="6"/>
  <c r="B70" i="6"/>
  <c r="L55" i="6"/>
  <c r="G55" i="6"/>
  <c r="B55" i="6"/>
  <c r="D55" i="6"/>
  <c r="I55" i="6"/>
  <c r="N55" i="6"/>
  <c r="D70" i="6"/>
  <c r="I70" i="6"/>
  <c r="I94" i="6"/>
  <c r="L94" i="6"/>
  <c r="N94" i="6"/>
  <c r="D109" i="6"/>
  <c r="G109" i="6"/>
  <c r="I109" i="6"/>
  <c r="N109" i="6"/>
  <c r="B134" i="6"/>
  <c r="D134" i="6"/>
  <c r="I134" i="6"/>
  <c r="L134" i="6"/>
  <c r="N134" i="6"/>
  <c r="D149" i="6"/>
  <c r="G149" i="6"/>
  <c r="I149" i="6"/>
  <c r="L149" i="6"/>
  <c r="N149" i="6"/>
  <c r="B174" i="6"/>
  <c r="D174" i="6"/>
  <c r="G174" i="6"/>
  <c r="I174" i="6"/>
  <c r="L174" i="6"/>
  <c r="N174" i="6"/>
  <c r="B189" i="6"/>
  <c r="D189" i="6"/>
  <c r="G189" i="6"/>
  <c r="I189" i="6"/>
  <c r="L189" i="6"/>
  <c r="N189" i="6"/>
  <c r="B214" i="6"/>
  <c r="D214" i="6"/>
  <c r="G214" i="6"/>
  <c r="I214" i="6"/>
  <c r="L214" i="6"/>
  <c r="N214" i="6"/>
  <c r="B229" i="6"/>
  <c r="D229" i="6"/>
  <c r="G229" i="6"/>
  <c r="I229" i="6"/>
  <c r="N229" i="6"/>
  <c r="B17" i="5"/>
  <c r="D17" i="5"/>
  <c r="G17" i="5"/>
  <c r="N17" i="5"/>
  <c r="B32" i="5"/>
  <c r="D32" i="5"/>
  <c r="G32" i="5"/>
  <c r="L32" i="5"/>
  <c r="G55" i="5"/>
  <c r="I55" i="5"/>
  <c r="L55" i="5"/>
  <c r="N55" i="5"/>
  <c r="B70" i="5"/>
  <c r="D70" i="5"/>
  <c r="G70" i="5"/>
  <c r="I70" i="5"/>
  <c r="L70" i="5"/>
  <c r="N70" i="5"/>
  <c r="B134" i="5"/>
  <c r="D134" i="5"/>
  <c r="G134" i="5"/>
  <c r="I134" i="5"/>
  <c r="L134" i="5"/>
  <c r="N134" i="5"/>
  <c r="B149" i="5"/>
  <c r="D149" i="5"/>
  <c r="G149" i="5"/>
  <c r="I149" i="5"/>
  <c r="L149" i="5"/>
  <c r="N149" i="5"/>
  <c r="B214" i="5"/>
  <c r="D214" i="5"/>
  <c r="G214" i="5"/>
  <c r="I214" i="5"/>
  <c r="L214" i="5"/>
  <c r="N214" i="5"/>
  <c r="B229" i="5"/>
  <c r="D229" i="5"/>
  <c r="G229" i="5"/>
  <c r="I229" i="5"/>
  <c r="L229" i="5"/>
  <c r="N229" i="5"/>
  <c r="AT37" i="9"/>
  <c r="AT36" i="9"/>
  <c r="AT35" i="9"/>
  <c r="AT34" i="9"/>
  <c r="AT31" i="9"/>
  <c r="AT28" i="9"/>
  <c r="AT27" i="9"/>
  <c r="AT26" i="9"/>
  <c r="R17" i="9"/>
  <c r="R33" i="9"/>
  <c r="R26" i="9"/>
  <c r="R20" i="9"/>
  <c r="R15" i="9"/>
  <c r="R22" i="9"/>
  <c r="R3" i="9"/>
  <c r="R24" i="9"/>
  <c r="R14" i="9"/>
  <c r="R13" i="9"/>
  <c r="R29" i="9"/>
  <c r="R18" i="9"/>
  <c r="R12" i="9"/>
  <c r="R7" i="9"/>
  <c r="R6" i="9"/>
  <c r="R32" i="9"/>
  <c r="R30" i="9"/>
  <c r="R11" i="9"/>
  <c r="R25" i="9"/>
  <c r="R4" i="9"/>
  <c r="R31" i="9"/>
  <c r="R35" i="9"/>
  <c r="R5" i="9"/>
  <c r="R37" i="9"/>
  <c r="R28" i="9"/>
  <c r="R38" i="9"/>
  <c r="R27" i="9"/>
  <c r="R10" i="9"/>
  <c r="R16" i="9"/>
  <c r="R21" i="9"/>
  <c r="R23" i="9"/>
  <c r="R9" i="9"/>
  <c r="R36" i="9"/>
  <c r="R8" i="9"/>
  <c r="R34" i="9"/>
  <c r="R19" i="9"/>
  <c r="M17" i="9"/>
  <c r="W17" i="9" s="1"/>
  <c r="M33" i="9"/>
  <c r="W33" i="9" s="1"/>
  <c r="M26" i="9"/>
  <c r="W26" i="9" s="1"/>
  <c r="M20" i="9"/>
  <c r="W20" i="9" s="1"/>
  <c r="M15" i="9"/>
  <c r="W15" i="9" s="1"/>
  <c r="M22" i="9"/>
  <c r="W22" i="9" s="1"/>
  <c r="M11" i="9"/>
  <c r="W11" i="9" s="1"/>
  <c r="M3" i="9"/>
  <c r="W3" i="9" s="1"/>
  <c r="M30" i="9"/>
  <c r="W30" i="9" s="1"/>
  <c r="M13" i="9"/>
  <c r="W13" i="9" s="1"/>
  <c r="M29" i="9"/>
  <c r="W29" i="9" s="1"/>
  <c r="M18" i="9"/>
  <c r="W18" i="9" s="1"/>
  <c r="M12" i="9"/>
  <c r="W12" i="9" s="1"/>
  <c r="M7" i="9"/>
  <c r="W7" i="9" s="1"/>
  <c r="M6" i="9"/>
  <c r="W6" i="9" s="1"/>
  <c r="M32" i="9"/>
  <c r="W32" i="9" s="1"/>
  <c r="M8" i="9"/>
  <c r="W8" i="9" s="1"/>
  <c r="M19" i="9"/>
  <c r="W19" i="9" s="1"/>
  <c r="M25" i="9"/>
  <c r="W25" i="9" s="1"/>
  <c r="M4" i="9"/>
  <c r="W4" i="9" s="1"/>
  <c r="M31" i="9"/>
  <c r="W31" i="9" s="1"/>
  <c r="M14" i="9"/>
  <c r="W14" i="9" s="1"/>
  <c r="M5" i="9"/>
  <c r="W5" i="9" s="1"/>
  <c r="M37" i="9"/>
  <c r="W37" i="9" s="1"/>
  <c r="M28" i="9"/>
  <c r="W28" i="9" s="1"/>
  <c r="M38" i="9"/>
  <c r="W38" i="9" s="1"/>
  <c r="M35" i="9"/>
  <c r="W35" i="9" s="1"/>
  <c r="M9" i="9"/>
  <c r="W9" i="9" s="1"/>
  <c r="M36" i="9"/>
  <c r="W36" i="9" s="1"/>
  <c r="M24" i="9"/>
  <c r="W24" i="9" s="1"/>
  <c r="M34" i="9"/>
  <c r="W34" i="9" s="1"/>
  <c r="M27" i="9"/>
  <c r="W27" i="9" s="1"/>
  <c r="M10" i="9"/>
  <c r="W10" i="9" s="1"/>
  <c r="M16" i="9"/>
  <c r="W16" i="9" s="1"/>
  <c r="M21" i="9"/>
  <c r="W21" i="9" s="1"/>
  <c r="M23" i="9"/>
  <c r="W23" i="9" s="1"/>
  <c r="W53" i="9" l="1"/>
  <c r="M3" i="7" s="1"/>
  <c r="AA77" i="9"/>
  <c r="BG3" i="8" s="1"/>
  <c r="AA61" i="9"/>
  <c r="W70" i="9"/>
  <c r="AX3" i="7" s="1"/>
  <c r="AA70" i="9"/>
  <c r="AX3" i="8" s="1"/>
  <c r="AA56" i="9"/>
  <c r="R3" i="8" s="1"/>
  <c r="AA51" i="9"/>
  <c r="K3" i="8" s="1"/>
  <c r="AA71" i="9"/>
  <c r="AY3" i="8" s="1"/>
  <c r="AA85" i="9"/>
  <c r="BS3" i="8" s="1"/>
  <c r="W59" i="9"/>
  <c r="W75" i="9"/>
  <c r="BE3" i="7" s="1"/>
  <c r="AA58" i="9"/>
  <c r="AT30" i="9"/>
  <c r="AT29" i="9"/>
  <c r="W60" i="9"/>
  <c r="AA82" i="9"/>
  <c r="BP3" i="8" s="1"/>
  <c r="AA59" i="9"/>
  <c r="W3" i="8" s="1"/>
  <c r="W58" i="9"/>
  <c r="AA53" i="9"/>
  <c r="M3" i="8" s="1"/>
  <c r="AT38" i="9"/>
  <c r="W47" i="9"/>
  <c r="E3" i="7" s="1"/>
  <c r="W50" i="9"/>
  <c r="J3" i="7" s="1"/>
  <c r="W52" i="9"/>
  <c r="L3" i="7" s="1"/>
  <c r="AA73" i="9"/>
  <c r="BA3" i="8" s="1"/>
  <c r="W61" i="9"/>
  <c r="Y3" i="7" s="1"/>
  <c r="W78" i="9"/>
  <c r="BJ3" i="7" s="1"/>
  <c r="W74" i="9"/>
  <c r="BD3" i="7" s="1"/>
  <c r="AA47" i="9"/>
  <c r="E3" i="8" s="1"/>
  <c r="AA78" i="9"/>
  <c r="BJ3" i="8" s="1"/>
  <c r="AA74" i="9"/>
  <c r="BD3" i="8" s="1"/>
  <c r="AA54" i="9"/>
  <c r="P3" i="8" s="1"/>
  <c r="AA60" i="9"/>
  <c r="X3" i="8" s="1"/>
  <c r="W49" i="9"/>
  <c r="G3" i="7" s="1"/>
  <c r="W79" i="9"/>
  <c r="BK3" i="7" s="1"/>
  <c r="AA48" i="9"/>
  <c r="F3" i="8" s="1"/>
  <c r="AA75" i="9"/>
  <c r="BE3" i="8" s="1"/>
  <c r="AA55" i="9"/>
  <c r="Q3" i="8" s="1"/>
  <c r="AA46" i="9"/>
  <c r="D3" i="8" s="1"/>
  <c r="AT25" i="9"/>
  <c r="AT33" i="9"/>
  <c r="W46" i="9"/>
  <c r="D3" i="7" s="1"/>
  <c r="W80" i="9"/>
  <c r="BL3" i="7" s="1"/>
  <c r="AA76" i="9"/>
  <c r="BF3" i="8" s="1"/>
  <c r="AT24" i="9"/>
  <c r="AT32" i="9"/>
  <c r="W77" i="9"/>
  <c r="BG3" i="7" s="1"/>
  <c r="AT51" i="9"/>
  <c r="AS51" i="9"/>
  <c r="AT52" i="9"/>
  <c r="AS52" i="9"/>
  <c r="AT53" i="9"/>
  <c r="AS53" i="9"/>
  <c r="AT54" i="9"/>
  <c r="AS54" i="9"/>
  <c r="AT55" i="9"/>
  <c r="AS55" i="9"/>
  <c r="AT56" i="9"/>
  <c r="AS56" i="9"/>
  <c r="AT57" i="9"/>
  <c r="AS57" i="9"/>
  <c r="AT58" i="9"/>
  <c r="AS58" i="9"/>
  <c r="AT59" i="9"/>
  <c r="AS59" i="9"/>
  <c r="AT60" i="9"/>
  <c r="AS60" i="9"/>
  <c r="AT61" i="9"/>
  <c r="AS61" i="9"/>
  <c r="AT62" i="9"/>
  <c r="AS62" i="9"/>
  <c r="AT63" i="9"/>
  <c r="AS63" i="9"/>
  <c r="AT64" i="9"/>
  <c r="AS64" i="9"/>
  <c r="AT65" i="9"/>
  <c r="AS65" i="9"/>
  <c r="AT66" i="9"/>
  <c r="AS66" i="9"/>
  <c r="AT67" i="9"/>
  <c r="AS67" i="9"/>
  <c r="AT68" i="9"/>
  <c r="AS68" i="9"/>
  <c r="AT69" i="9"/>
  <c r="AS69" i="9"/>
  <c r="AT70" i="9"/>
  <c r="AS70" i="9"/>
  <c r="AT71" i="9"/>
  <c r="AS71" i="9"/>
  <c r="AT72" i="9"/>
  <c r="AS72" i="9"/>
  <c r="AT73" i="9"/>
  <c r="AS73" i="9"/>
  <c r="AT74" i="9"/>
  <c r="AS74" i="9"/>
  <c r="AT75" i="9"/>
  <c r="AS75" i="9"/>
  <c r="AT76" i="9"/>
  <c r="AS76" i="9"/>
  <c r="AT77" i="9"/>
  <c r="AS77" i="9"/>
  <c r="AT78" i="9"/>
  <c r="AS78" i="9"/>
  <c r="AT17" i="9"/>
  <c r="AS17" i="9"/>
  <c r="AT18" i="9"/>
  <c r="AS18" i="9"/>
  <c r="AT19" i="9"/>
  <c r="AS19" i="9"/>
  <c r="AT20" i="9"/>
  <c r="AS20" i="9"/>
  <c r="AT21" i="9"/>
  <c r="AS21" i="9"/>
  <c r="AT22" i="9"/>
  <c r="AS22" i="9"/>
  <c r="AT23" i="9"/>
  <c r="AS23" i="9"/>
  <c r="AT14" i="9"/>
  <c r="AS14" i="9"/>
  <c r="AT15" i="9"/>
  <c r="AS15" i="9"/>
  <c r="AT16" i="9"/>
  <c r="AS16" i="9"/>
  <c r="W57" i="9"/>
  <c r="S3" i="7" s="1"/>
  <c r="AA86" i="9"/>
  <c r="W89" i="9"/>
  <c r="BY3" i="7" s="1"/>
  <c r="W82" i="9"/>
  <c r="BP3" i="7" s="1"/>
  <c r="W71" i="9"/>
  <c r="AY3" i="7" s="1"/>
  <c r="AA87" i="9"/>
  <c r="CB3" i="8" s="1"/>
  <c r="W83" i="9"/>
  <c r="BQ3" i="7" s="1"/>
  <c r="W72" i="9"/>
  <c r="AZ3" i="7" s="1"/>
  <c r="AA88" i="9"/>
  <c r="W84" i="9"/>
  <c r="BR3" i="7" s="1"/>
  <c r="W73" i="9"/>
  <c r="BA3" i="7" s="1"/>
  <c r="AA89" i="9"/>
  <c r="BY3" i="8" s="1"/>
  <c r="W85" i="9"/>
  <c r="BS3" i="7" s="1"/>
  <c r="W56" i="9"/>
  <c r="R3" i="7" s="1"/>
  <c r="W88" i="9"/>
  <c r="W55" i="9"/>
  <c r="Q3" i="7" s="1"/>
  <c r="W87" i="9"/>
  <c r="W54" i="9"/>
  <c r="P3" i="7" s="1"/>
  <c r="W86" i="9"/>
  <c r="CA3" i="7" s="1"/>
  <c r="Y19" i="9"/>
  <c r="G110" i="5" s="1"/>
  <c r="AA19" i="9"/>
  <c r="I110" i="5" s="1"/>
  <c r="Y34" i="9"/>
  <c r="G215" i="5" s="1"/>
  <c r="AA34" i="9"/>
  <c r="I215" i="5" s="1"/>
  <c r="Y8" i="9"/>
  <c r="L33" i="5" s="1"/>
  <c r="L34" i="5" s="1"/>
  <c r="AA8" i="9"/>
  <c r="N33" i="5" s="1"/>
  <c r="N34" i="5" s="1"/>
  <c r="Y36" i="9"/>
  <c r="AA36" i="9"/>
  <c r="D230" i="5" s="1"/>
  <c r="Y9" i="9"/>
  <c r="B56" i="5" s="1"/>
  <c r="B57" i="5" s="1"/>
  <c r="AA9" i="9"/>
  <c r="D56" i="5" s="1"/>
  <c r="D57" i="5" s="1"/>
  <c r="Y23" i="9"/>
  <c r="L135" i="5" s="1"/>
  <c r="AA23" i="9"/>
  <c r="N135" i="5" s="1"/>
  <c r="Y21" i="9"/>
  <c r="B135" i="5" s="1"/>
  <c r="AA21" i="9"/>
  <c r="D135" i="5" s="1"/>
  <c r="Y16" i="9"/>
  <c r="G95" i="5" s="1"/>
  <c r="AA16" i="9"/>
  <c r="I95" i="5" s="1"/>
  <c r="Y10" i="9"/>
  <c r="G56" i="5" s="1"/>
  <c r="G57" i="5" s="1"/>
  <c r="AA10" i="9"/>
  <c r="I56" i="5" s="1"/>
  <c r="I57" i="5" s="1"/>
  <c r="Y27" i="9"/>
  <c r="B175" i="5" s="1"/>
  <c r="AA27" i="9"/>
  <c r="D175" i="5" s="1"/>
  <c r="Y38" i="9"/>
  <c r="L230" i="5" s="1"/>
  <c r="AA38" i="9"/>
  <c r="N230" i="5" s="1"/>
  <c r="Y28" i="9"/>
  <c r="AA28" i="9"/>
  <c r="I175" i="5" s="1"/>
  <c r="Y37" i="9"/>
  <c r="G230" i="5" s="1"/>
  <c r="AA37" i="9"/>
  <c r="I230" i="5" s="1"/>
  <c r="Y5" i="9"/>
  <c r="L18" i="5" s="1"/>
  <c r="L19" i="5" s="1"/>
  <c r="AA5" i="9"/>
  <c r="N18" i="5" s="1"/>
  <c r="N19" i="5" s="1"/>
  <c r="Y35" i="9"/>
  <c r="L215" i="5" s="1"/>
  <c r="AA35" i="9"/>
  <c r="N215" i="5" s="1"/>
  <c r="Y31" i="9"/>
  <c r="G190" i="5" s="1"/>
  <c r="AA31" i="9"/>
  <c r="I190" i="5" s="1"/>
  <c r="Y4" i="9"/>
  <c r="G18" i="5" s="1"/>
  <c r="G19" i="5" s="1"/>
  <c r="AA4" i="9"/>
  <c r="I18" i="5" s="1"/>
  <c r="I19" i="5" s="1"/>
  <c r="Y25" i="9"/>
  <c r="G150" i="5" s="1"/>
  <c r="AA25" i="9"/>
  <c r="I150" i="5" s="1"/>
  <c r="Y11" i="9"/>
  <c r="L56" i="5" s="1"/>
  <c r="L57" i="5" s="1"/>
  <c r="AA11" i="9"/>
  <c r="N56" i="5" s="1"/>
  <c r="N57" i="5" s="1"/>
  <c r="Y30" i="9"/>
  <c r="AA30" i="9"/>
  <c r="Y32" i="9"/>
  <c r="L190" i="5" s="1"/>
  <c r="AA32" i="9"/>
  <c r="N190" i="5" s="1"/>
  <c r="Y6" i="9"/>
  <c r="B33" i="5" s="1"/>
  <c r="B34" i="5" s="1"/>
  <c r="AA6" i="9"/>
  <c r="D33" i="5" s="1"/>
  <c r="D34" i="5" s="1"/>
  <c r="Y7" i="9"/>
  <c r="G33" i="5" s="1"/>
  <c r="G34" i="5" s="1"/>
  <c r="AA7" i="9"/>
  <c r="I33" i="5" s="1"/>
  <c r="I34" i="5" s="1"/>
  <c r="Y12" i="9"/>
  <c r="B71" i="5" s="1"/>
  <c r="B72" i="5" s="1"/>
  <c r="AA12" i="9"/>
  <c r="D71" i="5" s="1"/>
  <c r="D72" i="5" s="1"/>
  <c r="Y18" i="9"/>
  <c r="B110" i="5" s="1"/>
  <c r="AA18" i="9"/>
  <c r="D110" i="5" s="1"/>
  <c r="Y29" i="9"/>
  <c r="L175" i="5" s="1"/>
  <c r="AA29" i="9"/>
  <c r="N175" i="5" s="1"/>
  <c r="Y13" i="9"/>
  <c r="G71" i="5" s="1"/>
  <c r="G72" i="5" s="1"/>
  <c r="AA13" i="9"/>
  <c r="I71" i="5" s="1"/>
  <c r="I72" i="5" s="1"/>
  <c r="Y14" i="9"/>
  <c r="L71" i="5" s="1"/>
  <c r="L72" i="5" s="1"/>
  <c r="AA14" i="9"/>
  <c r="N71" i="5" s="1"/>
  <c r="N72" i="5" s="1"/>
  <c r="Y24" i="9"/>
  <c r="B150" i="5" s="1"/>
  <c r="AA24" i="9"/>
  <c r="D150" i="5" s="1"/>
  <c r="Y22" i="9"/>
  <c r="G135" i="5" s="1"/>
  <c r="AA22" i="9"/>
  <c r="I135" i="5" s="1"/>
  <c r="Y15" i="9"/>
  <c r="B95" i="5" s="1"/>
  <c r="B96" i="5" s="1"/>
  <c r="AA15" i="9"/>
  <c r="D95" i="5" s="1"/>
  <c r="D96" i="5" s="1"/>
  <c r="Y20" i="9"/>
  <c r="L110" i="5" s="1"/>
  <c r="AA20" i="9"/>
  <c r="N110" i="5" s="1"/>
  <c r="Y26" i="9"/>
  <c r="L150" i="5" s="1"/>
  <c r="AA26" i="9"/>
  <c r="N150" i="5" s="1"/>
  <c r="Y33" i="9"/>
  <c r="B215" i="5" s="1"/>
  <c r="AA33" i="9"/>
  <c r="D215" i="5" s="1"/>
  <c r="Y17" i="9"/>
  <c r="AA17" i="9"/>
  <c r="N95" i="5" s="1"/>
  <c r="Y3" i="9"/>
  <c r="B18" i="5" s="1"/>
  <c r="B19" i="5" s="1"/>
  <c r="AA3" i="9"/>
  <c r="D18" i="5" s="1"/>
  <c r="D19" i="5" s="1"/>
  <c r="CC3" i="7"/>
  <c r="BX3" i="7"/>
  <c r="CB3" i="7"/>
  <c r="BW3" i="7"/>
  <c r="BV3" i="7"/>
  <c r="CC3" i="8"/>
  <c r="BX3" i="8"/>
  <c r="CA3" i="8"/>
  <c r="BV3" i="8"/>
  <c r="AQ3" i="8"/>
  <c r="AK3" i="8"/>
  <c r="AE3" i="8"/>
  <c r="Y3" i="8"/>
  <c r="AO3" i="8"/>
  <c r="AI3" i="8"/>
  <c r="AN3" i="8"/>
  <c r="AH3" i="8"/>
  <c r="AB3" i="8"/>
  <c r="V3" i="8"/>
  <c r="F3" i="7"/>
  <c r="AP3" i="7"/>
  <c r="AJ3" i="7"/>
  <c r="AD3" i="7"/>
  <c r="X3" i="7"/>
  <c r="AO3" i="7"/>
  <c r="AI3" i="7"/>
  <c r="AC3" i="7"/>
  <c r="W3" i="7"/>
  <c r="AN3" i="7"/>
  <c r="AH3" i="7"/>
  <c r="AB3" i="7"/>
  <c r="V3" i="7"/>
  <c r="Z23" i="9"/>
  <c r="Z21" i="9"/>
  <c r="Z16" i="9"/>
  <c r="Z10" i="9"/>
  <c r="Z27" i="9"/>
  <c r="Z34" i="9"/>
  <c r="Z24" i="9"/>
  <c r="B230" i="5"/>
  <c r="Z36" i="9"/>
  <c r="Z9" i="9"/>
  <c r="Z35" i="9"/>
  <c r="Z38" i="9"/>
  <c r="G175" i="5"/>
  <c r="Z28" i="9"/>
  <c r="Z37" i="9"/>
  <c r="Z5" i="9"/>
  <c r="Z14" i="9"/>
  <c r="Z31" i="9"/>
  <c r="Z4" i="9"/>
  <c r="Z25" i="9"/>
  <c r="Z19" i="9"/>
  <c r="Z8" i="9"/>
  <c r="Z32" i="9"/>
  <c r="Z6" i="9"/>
  <c r="Z7" i="9"/>
  <c r="Z12" i="9"/>
  <c r="Z18" i="9"/>
  <c r="Z29" i="9"/>
  <c r="Z13" i="9"/>
  <c r="B190" i="5"/>
  <c r="Z30" i="9"/>
  <c r="D190" i="5"/>
  <c r="Z11" i="9"/>
  <c r="Z22" i="9"/>
  <c r="Z15" i="9"/>
  <c r="Z20" i="9"/>
  <c r="Z26" i="9"/>
  <c r="Z33" i="9"/>
  <c r="Z17" i="9"/>
  <c r="Z3" i="9"/>
  <c r="X3" i="9"/>
  <c r="N23" i="9"/>
  <c r="O23" i="9"/>
  <c r="X23" i="9"/>
  <c r="P23" i="9"/>
  <c r="N21" i="9"/>
  <c r="P21" i="9"/>
  <c r="O21" i="9"/>
  <c r="X21" i="9"/>
  <c r="X16" i="9"/>
  <c r="N16" i="9"/>
  <c r="O16" i="9"/>
  <c r="P16" i="9"/>
  <c r="X10" i="9"/>
  <c r="N10" i="9"/>
  <c r="P10" i="9"/>
  <c r="O10" i="9"/>
  <c r="B17" i="7" s="1"/>
  <c r="P27" i="9"/>
  <c r="O27" i="9"/>
  <c r="X27" i="9"/>
  <c r="N27" i="9"/>
  <c r="A34" i="7" s="1"/>
  <c r="X34" i="9"/>
  <c r="N34" i="9"/>
  <c r="A41" i="7" s="1"/>
  <c r="O34" i="9"/>
  <c r="P34" i="9"/>
  <c r="N24" i="9"/>
  <c r="O24" i="9"/>
  <c r="P24" i="9"/>
  <c r="X24" i="9"/>
  <c r="N36" i="9"/>
  <c r="A43" i="7" s="1"/>
  <c r="O36" i="9"/>
  <c r="B43" i="7" s="1"/>
  <c r="AV36" i="9" s="1"/>
  <c r="P36" i="9"/>
  <c r="X36" i="9"/>
  <c r="P9" i="9"/>
  <c r="X9" i="9"/>
  <c r="N9" i="9"/>
  <c r="O9" i="9"/>
  <c r="B16" i="7" s="1"/>
  <c r="P35" i="9"/>
  <c r="N35" i="9"/>
  <c r="A42" i="7" s="1"/>
  <c r="O35" i="9"/>
  <c r="X35" i="9"/>
  <c r="X38" i="9"/>
  <c r="N38" i="9"/>
  <c r="A45" i="7" s="1"/>
  <c r="P38" i="9"/>
  <c r="O38" i="9"/>
  <c r="B45" i="7" s="1"/>
  <c r="AV38" i="9" s="1"/>
  <c r="X28" i="9"/>
  <c r="N28" i="9"/>
  <c r="A35" i="7" s="1"/>
  <c r="O28" i="9"/>
  <c r="P28" i="9"/>
  <c r="P37" i="9"/>
  <c r="N37" i="9"/>
  <c r="A44" i="7" s="1"/>
  <c r="X37" i="9"/>
  <c r="O37" i="9"/>
  <c r="B44" i="7" s="1"/>
  <c r="AV37" i="9" s="1"/>
  <c r="X5" i="9"/>
  <c r="O5" i="9"/>
  <c r="B12" i="7" s="1"/>
  <c r="N5" i="9"/>
  <c r="P5" i="9"/>
  <c r="N14" i="9"/>
  <c r="X14" i="9"/>
  <c r="P14" i="9"/>
  <c r="O14" i="9"/>
  <c r="B21" i="7" s="1"/>
  <c r="N31" i="9"/>
  <c r="A38" i="7" s="1"/>
  <c r="P31" i="9"/>
  <c r="O31" i="9"/>
  <c r="X31" i="9"/>
  <c r="N4" i="9"/>
  <c r="X4" i="9"/>
  <c r="O4" i="9"/>
  <c r="B11" i="7" s="1"/>
  <c r="P4" i="9"/>
  <c r="X25" i="9"/>
  <c r="N25" i="9"/>
  <c r="A32" i="7" s="1"/>
  <c r="P25" i="9"/>
  <c r="O25" i="9"/>
  <c r="B32" i="7" s="1"/>
  <c r="AV25" i="9" s="1"/>
  <c r="O19" i="9"/>
  <c r="N19" i="9"/>
  <c r="X19" i="9"/>
  <c r="P19" i="9"/>
  <c r="P8" i="9"/>
  <c r="N8" i="9"/>
  <c r="O8" i="9"/>
  <c r="B15" i="7" s="1"/>
  <c r="X8" i="9"/>
  <c r="O32" i="9"/>
  <c r="N32" i="9"/>
  <c r="A39" i="7" s="1"/>
  <c r="P32" i="9"/>
  <c r="X32" i="9"/>
  <c r="P6" i="9"/>
  <c r="O6" i="9"/>
  <c r="B13" i="7" s="1"/>
  <c r="N6" i="9"/>
  <c r="X6" i="9"/>
  <c r="P7" i="9"/>
  <c r="O7" i="9"/>
  <c r="B14" i="7" s="1"/>
  <c r="X7" i="9"/>
  <c r="N7" i="9"/>
  <c r="P12" i="9"/>
  <c r="N12" i="9"/>
  <c r="O12" i="9"/>
  <c r="B19" i="7" s="1"/>
  <c r="X12" i="9"/>
  <c r="O18" i="9"/>
  <c r="N18" i="9"/>
  <c r="P18" i="9"/>
  <c r="X18" i="9"/>
  <c r="O29" i="9"/>
  <c r="X29" i="9"/>
  <c r="N29" i="9"/>
  <c r="A36" i="7" s="1"/>
  <c r="P29" i="9"/>
  <c r="P13" i="9"/>
  <c r="X13" i="9"/>
  <c r="N13" i="9"/>
  <c r="O13" i="9"/>
  <c r="B20" i="7" s="1"/>
  <c r="O30" i="9"/>
  <c r="X30" i="9"/>
  <c r="P30" i="9"/>
  <c r="N30" i="9"/>
  <c r="A37" i="7" s="1"/>
  <c r="P3" i="9"/>
  <c r="N3" i="9"/>
  <c r="O3" i="9"/>
  <c r="P11" i="9"/>
  <c r="N11" i="9"/>
  <c r="O11" i="9"/>
  <c r="B18" i="7" s="1"/>
  <c r="X11" i="9"/>
  <c r="O22" i="9"/>
  <c r="P22" i="9"/>
  <c r="X22" i="9"/>
  <c r="N22" i="9"/>
  <c r="O15" i="9"/>
  <c r="B22" i="7" s="1"/>
  <c r="X15" i="9"/>
  <c r="N15" i="9"/>
  <c r="P15" i="9"/>
  <c r="O20" i="9"/>
  <c r="N20" i="9"/>
  <c r="P20" i="9"/>
  <c r="X20" i="9"/>
  <c r="O26" i="9"/>
  <c r="X26" i="9"/>
  <c r="P26" i="9"/>
  <c r="N26" i="9"/>
  <c r="A33" i="7" s="1"/>
  <c r="P33" i="9"/>
  <c r="N33" i="9"/>
  <c r="A40" i="7" s="1"/>
  <c r="O33" i="9"/>
  <c r="B40" i="7" s="1"/>
  <c r="AV33" i="9" s="1"/>
  <c r="X33" i="9"/>
  <c r="N17" i="9"/>
  <c r="O17" i="9"/>
  <c r="B24" i="7" s="1"/>
  <c r="AV17" i="9" s="1"/>
  <c r="X17" i="9"/>
  <c r="P17" i="9"/>
  <c r="S19" i="9"/>
  <c r="A26" i="8" s="1"/>
  <c r="U19" i="9"/>
  <c r="T19" i="9"/>
  <c r="S34" i="9"/>
  <c r="A41" i="8" s="1"/>
  <c r="T34" i="9"/>
  <c r="U34" i="9"/>
  <c r="S8" i="9"/>
  <c r="A15" i="8" s="1"/>
  <c r="T8" i="9"/>
  <c r="U8" i="9"/>
  <c r="S36" i="9"/>
  <c r="A43" i="8" s="1"/>
  <c r="T36" i="9"/>
  <c r="U36" i="9"/>
  <c r="S9" i="9"/>
  <c r="A16" i="8" s="1"/>
  <c r="U9" i="9"/>
  <c r="T9" i="9"/>
  <c r="S23" i="9"/>
  <c r="A30" i="8" s="1"/>
  <c r="U23" i="9"/>
  <c r="T23" i="9"/>
  <c r="T21" i="9"/>
  <c r="U21" i="9"/>
  <c r="S21" i="9"/>
  <c r="A28" i="8" s="1"/>
  <c r="S16" i="9"/>
  <c r="A23" i="8" s="1"/>
  <c r="T16" i="9"/>
  <c r="U16" i="9"/>
  <c r="S10" i="9"/>
  <c r="A17" i="8" s="1"/>
  <c r="T10" i="9"/>
  <c r="U10" i="9"/>
  <c r="S27" i="9"/>
  <c r="A34" i="8" s="1"/>
  <c r="U27" i="9"/>
  <c r="T27" i="9"/>
  <c r="S38" i="9"/>
  <c r="A45" i="8" s="1"/>
  <c r="T38" i="9"/>
  <c r="U38" i="9"/>
  <c r="S28" i="9"/>
  <c r="A35" i="8" s="1"/>
  <c r="T28" i="9"/>
  <c r="U28" i="9"/>
  <c r="T37" i="9"/>
  <c r="S37" i="9"/>
  <c r="A44" i="8" s="1"/>
  <c r="U37" i="9"/>
  <c r="S5" i="9"/>
  <c r="A12" i="8" s="1"/>
  <c r="U5" i="9"/>
  <c r="T5" i="9"/>
  <c r="S35" i="9"/>
  <c r="A42" i="8" s="1"/>
  <c r="U35" i="9"/>
  <c r="T35" i="9"/>
  <c r="S31" i="9"/>
  <c r="A38" i="8" s="1"/>
  <c r="U31" i="9"/>
  <c r="T31" i="9"/>
  <c r="S4" i="9"/>
  <c r="A11" i="8" s="1"/>
  <c r="T4" i="9"/>
  <c r="U4" i="9"/>
  <c r="T25" i="9"/>
  <c r="S25" i="9"/>
  <c r="A32" i="8" s="1"/>
  <c r="U25" i="9"/>
  <c r="U11" i="9"/>
  <c r="S11" i="9"/>
  <c r="A18" i="8" s="1"/>
  <c r="T11" i="9"/>
  <c r="U30" i="9"/>
  <c r="T30" i="9"/>
  <c r="S30" i="9"/>
  <c r="A37" i="8" s="1"/>
  <c r="U32" i="9"/>
  <c r="T32" i="9"/>
  <c r="S32" i="9"/>
  <c r="A39" i="8" s="1"/>
  <c r="U6" i="9"/>
  <c r="T6" i="9"/>
  <c r="S6" i="9"/>
  <c r="A13" i="8" s="1"/>
  <c r="U7" i="9"/>
  <c r="S7" i="9"/>
  <c r="A14" i="8" s="1"/>
  <c r="T7" i="9"/>
  <c r="U12" i="9"/>
  <c r="T12" i="9"/>
  <c r="S12" i="9"/>
  <c r="A19" i="8" s="1"/>
  <c r="U18" i="9"/>
  <c r="T18" i="9"/>
  <c r="S18" i="9"/>
  <c r="A25" i="8" s="1"/>
  <c r="S29" i="9"/>
  <c r="A36" i="8" s="1"/>
  <c r="U29" i="9"/>
  <c r="T29" i="9"/>
  <c r="T13" i="9"/>
  <c r="U13" i="9"/>
  <c r="S13" i="9"/>
  <c r="A20" i="8" s="1"/>
  <c r="T14" i="9"/>
  <c r="S14" i="9"/>
  <c r="A21" i="8" s="1"/>
  <c r="U14" i="9"/>
  <c r="U24" i="9"/>
  <c r="T24" i="9"/>
  <c r="S24" i="9"/>
  <c r="A31" i="8" s="1"/>
  <c r="U3" i="9"/>
  <c r="T3" i="9"/>
  <c r="S3" i="9"/>
  <c r="A10" i="8" s="1"/>
  <c r="U22" i="9"/>
  <c r="T22" i="9"/>
  <c r="S22" i="9"/>
  <c r="A29" i="8" s="1"/>
  <c r="T15" i="9"/>
  <c r="S15" i="9"/>
  <c r="A22" i="8" s="1"/>
  <c r="U15" i="9"/>
  <c r="U20" i="9"/>
  <c r="T20" i="9"/>
  <c r="S20" i="9"/>
  <c r="A27" i="8" s="1"/>
  <c r="U26" i="9"/>
  <c r="T26" i="9"/>
  <c r="S26" i="9"/>
  <c r="A33" i="8" s="1"/>
  <c r="S33" i="9"/>
  <c r="A40" i="8" s="1"/>
  <c r="U33" i="9"/>
  <c r="T33" i="9"/>
  <c r="S17" i="9"/>
  <c r="A24" i="8" s="1"/>
  <c r="U17" i="9"/>
  <c r="T17" i="9"/>
  <c r="CD3" i="8" l="1"/>
  <c r="CD3" i="7"/>
  <c r="AC3" i="8"/>
  <c r="AK3" i="7"/>
  <c r="AJ3" i="8"/>
  <c r="BW3" i="8"/>
  <c r="AE3" i="7"/>
  <c r="AD3" i="8"/>
  <c r="AQ3" i="7"/>
  <c r="AP3" i="8"/>
  <c r="N231" i="5"/>
  <c r="J123" i="9" s="1"/>
  <c r="M123" i="9" s="1"/>
  <c r="L231" i="5"/>
  <c r="J81" i="9" s="1"/>
  <c r="M81" i="9" s="1"/>
  <c r="I231" i="5"/>
  <c r="J122" i="9" s="1"/>
  <c r="M122" i="9" s="1"/>
  <c r="G231" i="5"/>
  <c r="J80" i="9" s="1"/>
  <c r="M80" i="9" s="1"/>
  <c r="D231" i="5"/>
  <c r="J121" i="9" s="1"/>
  <c r="M121" i="9" s="1"/>
  <c r="B231" i="5"/>
  <c r="J79" i="9" s="1"/>
  <c r="M79" i="9" s="1"/>
  <c r="N216" i="5"/>
  <c r="J120" i="9" s="1"/>
  <c r="M120" i="9" s="1"/>
  <c r="L216" i="5"/>
  <c r="J78" i="9" s="1"/>
  <c r="M78" i="9" s="1"/>
  <c r="I216" i="5"/>
  <c r="J119" i="9" s="1"/>
  <c r="M119" i="9" s="1"/>
  <c r="G216" i="5"/>
  <c r="J77" i="9" s="1"/>
  <c r="M77" i="9" s="1"/>
  <c r="D216" i="5"/>
  <c r="J118" i="9" s="1"/>
  <c r="M118" i="9" s="1"/>
  <c r="B216" i="5"/>
  <c r="J76" i="9" s="1"/>
  <c r="M76" i="9" s="1"/>
  <c r="N191" i="5"/>
  <c r="J117" i="9" s="1"/>
  <c r="M117" i="9" s="1"/>
  <c r="L191" i="5"/>
  <c r="J75" i="9" s="1"/>
  <c r="M75" i="9" s="1"/>
  <c r="I191" i="5"/>
  <c r="J116" i="9" s="1"/>
  <c r="M116" i="9" s="1"/>
  <c r="G191" i="5"/>
  <c r="J74" i="9" s="1"/>
  <c r="M74" i="9" s="1"/>
  <c r="D191" i="5"/>
  <c r="J115" i="9" s="1"/>
  <c r="M115" i="9" s="1"/>
  <c r="B191" i="5"/>
  <c r="J73" i="9" s="1"/>
  <c r="M73" i="9" s="1"/>
  <c r="N176" i="5"/>
  <c r="J114" i="9" s="1"/>
  <c r="M114" i="9" s="1"/>
  <c r="L176" i="5"/>
  <c r="J72" i="9" s="1"/>
  <c r="M72" i="9" s="1"/>
  <c r="I176" i="5"/>
  <c r="J113" i="9" s="1"/>
  <c r="M113" i="9" s="1"/>
  <c r="G176" i="5"/>
  <c r="J71" i="9" s="1"/>
  <c r="M71" i="9" s="1"/>
  <c r="D176" i="5"/>
  <c r="J112" i="9" s="1"/>
  <c r="M112" i="9" s="1"/>
  <c r="B176" i="5"/>
  <c r="J70" i="9" s="1"/>
  <c r="M70" i="9" s="1"/>
  <c r="N151" i="5"/>
  <c r="J111" i="9" s="1"/>
  <c r="M111" i="9" s="1"/>
  <c r="L151" i="5"/>
  <c r="J69" i="9" s="1"/>
  <c r="M69" i="9" s="1"/>
  <c r="I151" i="5"/>
  <c r="J110" i="9" s="1"/>
  <c r="M110" i="9" s="1"/>
  <c r="G151" i="5"/>
  <c r="J68" i="9" s="1"/>
  <c r="M68" i="9" s="1"/>
  <c r="D151" i="5"/>
  <c r="J109" i="9" s="1"/>
  <c r="M109" i="9" s="1"/>
  <c r="B151" i="5"/>
  <c r="J67" i="9" s="1"/>
  <c r="M67" i="9" s="1"/>
  <c r="N136" i="5"/>
  <c r="J108" i="9" s="1"/>
  <c r="M108" i="9" s="1"/>
  <c r="L136" i="5"/>
  <c r="J66" i="9" s="1"/>
  <c r="M66" i="9" s="1"/>
  <c r="I136" i="5"/>
  <c r="J107" i="9" s="1"/>
  <c r="M107" i="9" s="1"/>
  <c r="G136" i="5"/>
  <c r="J65" i="9" s="1"/>
  <c r="M65" i="9" s="1"/>
  <c r="D136" i="5"/>
  <c r="J106" i="9" s="1"/>
  <c r="M106" i="9" s="1"/>
  <c r="B136" i="5"/>
  <c r="J64" i="9" s="1"/>
  <c r="M64" i="9" s="1"/>
  <c r="N111" i="5"/>
  <c r="J105" i="9" s="1"/>
  <c r="M105" i="9" s="1"/>
  <c r="L111" i="5"/>
  <c r="J63" i="9" s="1"/>
  <c r="M63" i="9" s="1"/>
  <c r="I111" i="5"/>
  <c r="J104" i="9" s="1"/>
  <c r="M104" i="9" s="1"/>
  <c r="G111" i="5"/>
  <c r="J62" i="9" s="1"/>
  <c r="M62" i="9" s="1"/>
  <c r="D111" i="5"/>
  <c r="J103" i="9" s="1"/>
  <c r="M103" i="9" s="1"/>
  <c r="B111" i="5"/>
  <c r="J61" i="9" s="1"/>
  <c r="M61" i="9" s="1"/>
  <c r="I96" i="5"/>
  <c r="J101" i="9" s="1"/>
  <c r="M101" i="9" s="1"/>
  <c r="G96" i="5"/>
  <c r="J59" i="9" s="1"/>
  <c r="M59" i="9" s="1"/>
  <c r="AU33" i="9"/>
  <c r="AV40" i="7"/>
  <c r="AW40" i="7"/>
  <c r="AU26" i="9"/>
  <c r="AV33" i="7"/>
  <c r="AW33" i="7"/>
  <c r="AU30" i="9"/>
  <c r="AV37" i="7"/>
  <c r="AW37" i="7"/>
  <c r="AU29" i="9"/>
  <c r="AV36" i="7"/>
  <c r="AW36" i="7"/>
  <c r="AU32" i="9"/>
  <c r="AV39" i="7"/>
  <c r="AW39" i="7"/>
  <c r="AU25" i="9"/>
  <c r="AV32" i="7"/>
  <c r="AW32" i="7"/>
  <c r="AU31" i="9"/>
  <c r="AV38" i="7"/>
  <c r="AW38" i="7"/>
  <c r="AU37" i="9"/>
  <c r="AV44" i="7"/>
  <c r="AW44" i="7"/>
  <c r="AU28" i="9"/>
  <c r="AV35" i="7"/>
  <c r="AW35" i="7"/>
  <c r="AU38" i="9"/>
  <c r="AV45" i="7"/>
  <c r="AW45" i="7"/>
  <c r="AU35" i="9"/>
  <c r="AV42" i="7"/>
  <c r="AW42" i="7"/>
  <c r="AU36" i="9"/>
  <c r="AV43" i="7"/>
  <c r="AW43" i="7"/>
  <c r="AU34" i="9"/>
  <c r="AV41" i="7"/>
  <c r="AW41" i="7"/>
  <c r="AU27" i="9"/>
  <c r="AV34" i="7"/>
  <c r="AW34" i="7"/>
  <c r="L95" i="5"/>
  <c r="C33" i="7"/>
  <c r="C34" i="7"/>
  <c r="B33" i="7"/>
  <c r="AV26" i="9" s="1"/>
  <c r="B27" i="7"/>
  <c r="AV20" i="9" s="1"/>
  <c r="B29" i="7"/>
  <c r="AV22" i="9" s="1"/>
  <c r="B37" i="7"/>
  <c r="AV30" i="9" s="1"/>
  <c r="B36" i="7"/>
  <c r="AV29" i="9" s="1"/>
  <c r="B25" i="7"/>
  <c r="AV18" i="9" s="1"/>
  <c r="B39" i="7"/>
  <c r="AV32" i="9" s="1"/>
  <c r="B26" i="7"/>
  <c r="AV19" i="9" s="1"/>
  <c r="B38" i="7"/>
  <c r="AV31" i="9" s="1"/>
  <c r="B35" i="7"/>
  <c r="AV28" i="9" s="1"/>
  <c r="B42" i="7"/>
  <c r="AV35" i="9" s="1"/>
  <c r="B31" i="7"/>
  <c r="AV24" i="9" s="1"/>
  <c r="B41" i="7"/>
  <c r="AV34" i="9" s="1"/>
  <c r="B34" i="7"/>
  <c r="AV27" i="9" s="1"/>
  <c r="B23" i="7"/>
  <c r="AV16" i="9" s="1"/>
  <c r="B28" i="7"/>
  <c r="AV21" i="9" s="1"/>
  <c r="B30" i="7"/>
  <c r="AV23" i="9" s="1"/>
  <c r="B24" i="8"/>
  <c r="AV57" i="9" s="1"/>
  <c r="L86" i="5"/>
  <c r="AU57" i="9"/>
  <c r="C24" i="8"/>
  <c r="B40" i="8"/>
  <c r="AV73" i="9" s="1"/>
  <c r="B206" i="5"/>
  <c r="AU73" i="9"/>
  <c r="C40" i="8"/>
  <c r="AU66" i="9"/>
  <c r="C33" i="8"/>
  <c r="B33" i="8"/>
  <c r="AV66" i="9" s="1"/>
  <c r="L141" i="5"/>
  <c r="AU60" i="9"/>
  <c r="C27" i="8"/>
  <c r="B27" i="8"/>
  <c r="AV60" i="9" s="1"/>
  <c r="L101" i="5"/>
  <c r="AU55" i="9"/>
  <c r="B86" i="5"/>
  <c r="B22" i="8"/>
  <c r="AV55" i="9" s="1"/>
  <c r="AU62" i="9"/>
  <c r="C29" i="8"/>
  <c r="B29" i="8"/>
  <c r="AV62" i="9" s="1"/>
  <c r="G126" i="5"/>
  <c r="AU43" i="9"/>
  <c r="C10" i="8"/>
  <c r="B10" i="8"/>
  <c r="AV43" i="9" s="1"/>
  <c r="B9" i="5"/>
  <c r="AU64" i="9"/>
  <c r="C31" i="8"/>
  <c r="B31" i="8"/>
  <c r="AV64" i="9" s="1"/>
  <c r="B141" i="5"/>
  <c r="AU54" i="9"/>
  <c r="B21" i="8"/>
  <c r="AV54" i="9" s="1"/>
  <c r="L62" i="5"/>
  <c r="AU53" i="9"/>
  <c r="G62" i="5"/>
  <c r="B20" i="8"/>
  <c r="AV53" i="9" s="1"/>
  <c r="B36" i="8"/>
  <c r="AV69" i="9" s="1"/>
  <c r="L166" i="5"/>
  <c r="AU69" i="9"/>
  <c r="C36" i="8"/>
  <c r="AU58" i="9"/>
  <c r="C25" i="8"/>
  <c r="B101" i="5"/>
  <c r="B25" i="8"/>
  <c r="AV58" i="9" s="1"/>
  <c r="AU52" i="9"/>
  <c r="B19" i="8"/>
  <c r="AV52" i="9" s="1"/>
  <c r="B62" i="5"/>
  <c r="B14" i="8"/>
  <c r="AV47" i="9" s="1"/>
  <c r="G24" i="5"/>
  <c r="AU47" i="9"/>
  <c r="AU46" i="9"/>
  <c r="B13" i="8"/>
  <c r="AV46" i="9" s="1"/>
  <c r="B24" i="5"/>
  <c r="AU72" i="9"/>
  <c r="C39" i="8"/>
  <c r="L181" i="5"/>
  <c r="B39" i="8"/>
  <c r="AV72" i="9" s="1"/>
  <c r="AU70" i="9"/>
  <c r="C37" i="8"/>
  <c r="B181" i="5"/>
  <c r="B37" i="8"/>
  <c r="AV70" i="9" s="1"/>
  <c r="L47" i="5"/>
  <c r="B18" i="8"/>
  <c r="AV51" i="9" s="1"/>
  <c r="AU51" i="9"/>
  <c r="AU65" i="9"/>
  <c r="C32" i="8"/>
  <c r="G141" i="5"/>
  <c r="B32" i="8"/>
  <c r="AV65" i="9" s="1"/>
  <c r="B11" i="8"/>
  <c r="AV44" i="9" s="1"/>
  <c r="G9" i="5"/>
  <c r="C11" i="8"/>
  <c r="AU44" i="9"/>
  <c r="B38" i="8"/>
  <c r="AV71" i="9" s="1"/>
  <c r="G181" i="5"/>
  <c r="AU71" i="9"/>
  <c r="C38" i="8"/>
  <c r="L206" i="5"/>
  <c r="B42" i="8"/>
  <c r="AV75" i="9" s="1"/>
  <c r="AU75" i="9"/>
  <c r="C42" i="8"/>
  <c r="B12" i="8"/>
  <c r="AV45" i="9" s="1"/>
  <c r="L9" i="5"/>
  <c r="AU45" i="9"/>
  <c r="C12" i="8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AU77" i="9"/>
  <c r="C44" i="8"/>
  <c r="G221" i="5"/>
  <c r="B44" i="8"/>
  <c r="AV77" i="9" s="1"/>
  <c r="B35" i="8"/>
  <c r="AV68" i="9" s="1"/>
  <c r="G166" i="5"/>
  <c r="AU68" i="9"/>
  <c r="C35" i="8"/>
  <c r="B45" i="8"/>
  <c r="AV78" i="9" s="1"/>
  <c r="L221" i="5"/>
  <c r="AU78" i="9"/>
  <c r="C45" i="8"/>
  <c r="B34" i="8"/>
  <c r="AV67" i="9" s="1"/>
  <c r="B166" i="5"/>
  <c r="AU67" i="9"/>
  <c r="C34" i="8"/>
  <c r="B17" i="8"/>
  <c r="AV50" i="9" s="1"/>
  <c r="G47" i="5"/>
  <c r="AU50" i="9"/>
  <c r="G86" i="5"/>
  <c r="B23" i="8"/>
  <c r="AV56" i="9" s="1"/>
  <c r="C23" i="8"/>
  <c r="AU56" i="9"/>
  <c r="C28" i="8"/>
  <c r="AU61" i="9"/>
  <c r="B28" i="8"/>
  <c r="AV61" i="9" s="1"/>
  <c r="B126" i="5"/>
  <c r="B30" i="8"/>
  <c r="AV63" i="9" s="1"/>
  <c r="L126" i="5"/>
  <c r="C30" i="8"/>
  <c r="AU63" i="9"/>
  <c r="B16" i="8"/>
  <c r="AV49" i="9" s="1"/>
  <c r="B47" i="5"/>
  <c r="AU49" i="9"/>
  <c r="B43" i="8"/>
  <c r="AV76" i="9" s="1"/>
  <c r="B221" i="5"/>
  <c r="AU76" i="9"/>
  <c r="C43" i="8"/>
  <c r="B15" i="8"/>
  <c r="AV48" i="9" s="1"/>
  <c r="L24" i="5"/>
  <c r="AU48" i="9"/>
  <c r="B41" i="8"/>
  <c r="AV74" i="9" s="1"/>
  <c r="G206" i="5"/>
  <c r="AU74" i="9"/>
  <c r="C41" i="8"/>
  <c r="G101" i="5"/>
  <c r="B26" i="8"/>
  <c r="AV59" i="9" s="1"/>
  <c r="C26" i="8"/>
  <c r="AU59" i="9"/>
  <c r="L95" i="6"/>
  <c r="L86" i="6"/>
  <c r="N95" i="6"/>
  <c r="A24" i="7"/>
  <c r="B215" i="6"/>
  <c r="B206" i="6"/>
  <c r="D215" i="6"/>
  <c r="N150" i="6"/>
  <c r="L150" i="6"/>
  <c r="L141" i="6"/>
  <c r="N110" i="6"/>
  <c r="L110" i="6"/>
  <c r="A27" i="7"/>
  <c r="L101" i="6"/>
  <c r="A22" i="7"/>
  <c r="J58" i="9"/>
  <c r="M58" i="9" s="1"/>
  <c r="B95" i="6"/>
  <c r="B96" i="6" s="1"/>
  <c r="J100" i="9"/>
  <c r="D95" i="6"/>
  <c r="AV15" i="9"/>
  <c r="B86" i="6"/>
  <c r="A29" i="7"/>
  <c r="G135" i="6"/>
  <c r="I135" i="6"/>
  <c r="G126" i="6"/>
  <c r="J54" i="9"/>
  <c r="M54" i="9" s="1"/>
  <c r="L56" i="6"/>
  <c r="L57" i="6" s="1"/>
  <c r="AV11" i="9"/>
  <c r="L47" i="6"/>
  <c r="A18" i="7"/>
  <c r="J96" i="9"/>
  <c r="N56" i="6"/>
  <c r="N57" i="6" s="1"/>
  <c r="B9" i="6"/>
  <c r="B10" i="7"/>
  <c r="AV3" i="9" s="1"/>
  <c r="D18" i="6"/>
  <c r="D19" i="6" s="1"/>
  <c r="J88" i="9"/>
  <c r="A10" i="7"/>
  <c r="B18" i="6"/>
  <c r="B19" i="6" s="1"/>
  <c r="J46" i="9"/>
  <c r="M46" i="9" s="1"/>
  <c r="D190" i="6"/>
  <c r="B190" i="6"/>
  <c r="B181" i="6"/>
  <c r="AV13" i="9"/>
  <c r="G62" i="6"/>
  <c r="A20" i="7"/>
  <c r="J56" i="9"/>
  <c r="M56" i="9" s="1"/>
  <c r="G71" i="6"/>
  <c r="G72" i="6" s="1"/>
  <c r="J98" i="9"/>
  <c r="I71" i="6"/>
  <c r="I72" i="6" s="1"/>
  <c r="L175" i="6"/>
  <c r="N175" i="6"/>
  <c r="L166" i="6"/>
  <c r="D110" i="6"/>
  <c r="B110" i="6"/>
  <c r="A25" i="7"/>
  <c r="B101" i="6"/>
  <c r="J55" i="9"/>
  <c r="M55" i="9" s="1"/>
  <c r="B71" i="6"/>
  <c r="B72" i="6" s="1"/>
  <c r="B62" i="6"/>
  <c r="AV12" i="9"/>
  <c r="A19" i="7"/>
  <c r="J97" i="9"/>
  <c r="D71" i="6"/>
  <c r="D72" i="6" s="1"/>
  <c r="A14" i="7"/>
  <c r="G33" i="6"/>
  <c r="G34" i="6" s="1"/>
  <c r="J50" i="9"/>
  <c r="M50" i="9" s="1"/>
  <c r="I33" i="6"/>
  <c r="I34" i="6" s="1"/>
  <c r="J92" i="9"/>
  <c r="AV7" i="9"/>
  <c r="G24" i="6"/>
  <c r="B33" i="6"/>
  <c r="B34" i="6" s="1"/>
  <c r="J49" i="9"/>
  <c r="A13" i="7"/>
  <c r="D33" i="6"/>
  <c r="D34" i="6" s="1"/>
  <c r="J91" i="9"/>
  <c r="AV6" i="9"/>
  <c r="B24" i="6"/>
  <c r="N190" i="6"/>
  <c r="L190" i="6"/>
  <c r="L181" i="6"/>
  <c r="J51" i="9"/>
  <c r="M51" i="9" s="1"/>
  <c r="L33" i="6"/>
  <c r="L34" i="6" s="1"/>
  <c r="AV8" i="9"/>
  <c r="L24" i="6"/>
  <c r="A15" i="7"/>
  <c r="J93" i="9"/>
  <c r="N33" i="6"/>
  <c r="N34" i="6" s="1"/>
  <c r="I110" i="6"/>
  <c r="G110" i="6"/>
  <c r="A26" i="7"/>
  <c r="G101" i="6"/>
  <c r="G141" i="6"/>
  <c r="G150" i="6"/>
  <c r="I150" i="6"/>
  <c r="I18" i="6"/>
  <c r="I19" i="6" s="1"/>
  <c r="J89" i="9"/>
  <c r="G9" i="6"/>
  <c r="AV4" i="9"/>
  <c r="G18" i="6"/>
  <c r="G19" i="6" s="1"/>
  <c r="J47" i="9"/>
  <c r="M47" i="9" s="1"/>
  <c r="A11" i="7"/>
  <c r="G190" i="6"/>
  <c r="G181" i="6"/>
  <c r="I190" i="6"/>
  <c r="AV14" i="9"/>
  <c r="L62" i="6"/>
  <c r="L71" i="6"/>
  <c r="L72" i="6" s="1"/>
  <c r="J57" i="9"/>
  <c r="M57" i="9" s="1"/>
  <c r="A21" i="7"/>
  <c r="J99" i="9"/>
  <c r="N71" i="6"/>
  <c r="N72" i="6" s="1"/>
  <c r="J90" i="9"/>
  <c r="N18" i="6"/>
  <c r="N19" i="6" s="1"/>
  <c r="A12" i="7"/>
  <c r="L9" i="6"/>
  <c r="AV5" i="9"/>
  <c r="J48" i="9"/>
  <c r="M48" i="9" s="1"/>
  <c r="L18" i="6"/>
  <c r="L19" i="6" s="1"/>
  <c r="G221" i="6"/>
  <c r="G230" i="6"/>
  <c r="I230" i="6"/>
  <c r="G166" i="6"/>
  <c r="I175" i="6"/>
  <c r="G175" i="6"/>
  <c r="L221" i="6"/>
  <c r="N230" i="6"/>
  <c r="L230" i="6"/>
  <c r="L215" i="6"/>
  <c r="L206" i="6"/>
  <c r="N215" i="6"/>
  <c r="AV9" i="9"/>
  <c r="B47" i="6"/>
  <c r="A16" i="7"/>
  <c r="B56" i="6"/>
  <c r="B57" i="6" s="1"/>
  <c r="J52" i="9"/>
  <c r="M52" i="9" s="1"/>
  <c r="D56" i="6"/>
  <c r="D57" i="6" s="1"/>
  <c r="J94" i="9"/>
  <c r="B230" i="6"/>
  <c r="B221" i="6"/>
  <c r="D230" i="6"/>
  <c r="B150" i="6"/>
  <c r="B141" i="6"/>
  <c r="A31" i="7"/>
  <c r="D150" i="6"/>
  <c r="I215" i="6"/>
  <c r="G206" i="6"/>
  <c r="G215" i="6"/>
  <c r="B175" i="6"/>
  <c r="B166" i="6"/>
  <c r="D175" i="6"/>
  <c r="AV10" i="9"/>
  <c r="G47" i="6"/>
  <c r="J95" i="9"/>
  <c r="I56" i="6"/>
  <c r="I57" i="6" s="1"/>
  <c r="A17" i="7"/>
  <c r="J53" i="9"/>
  <c r="M53" i="9" s="1"/>
  <c r="G56" i="6"/>
  <c r="G57" i="6" s="1"/>
  <c r="I95" i="6"/>
  <c r="G86" i="6"/>
  <c r="A23" i="7"/>
  <c r="G95" i="6"/>
  <c r="D135" i="6"/>
  <c r="B135" i="6"/>
  <c r="B126" i="6"/>
  <c r="A28" i="7"/>
  <c r="L135" i="6"/>
  <c r="L126" i="6"/>
  <c r="N135" i="6"/>
  <c r="A30" i="7"/>
  <c r="M49" i="9" l="1"/>
  <c r="AV13" i="8" s="1"/>
  <c r="AW45" i="8"/>
  <c r="N232" i="5"/>
  <c r="AJ78" i="9"/>
  <c r="AV45" i="8"/>
  <c r="L232" i="5"/>
  <c r="AI78" i="9"/>
  <c r="AW44" i="8"/>
  <c r="I232" i="5"/>
  <c r="AJ77" i="9"/>
  <c r="AV44" i="8"/>
  <c r="AI77" i="9"/>
  <c r="G232" i="5"/>
  <c r="AW43" i="8"/>
  <c r="AJ76" i="9"/>
  <c r="D232" i="5"/>
  <c r="AV43" i="8"/>
  <c r="AI76" i="9"/>
  <c r="B232" i="5"/>
  <c r="AW42" i="8"/>
  <c r="AJ75" i="9"/>
  <c r="N217" i="5"/>
  <c r="AV42" i="8"/>
  <c r="AI75" i="9"/>
  <c r="L217" i="5"/>
  <c r="AW41" i="8"/>
  <c r="I217" i="5"/>
  <c r="AJ74" i="9"/>
  <c r="AV41" i="8"/>
  <c r="G217" i="5"/>
  <c r="AI74" i="9"/>
  <c r="AW40" i="8"/>
  <c r="D217" i="5"/>
  <c r="AJ73" i="9"/>
  <c r="AV40" i="8"/>
  <c r="AI73" i="9"/>
  <c r="B217" i="5"/>
  <c r="AW39" i="8"/>
  <c r="AJ72" i="9"/>
  <c r="N192" i="5"/>
  <c r="AV39" i="8"/>
  <c r="AI72" i="9"/>
  <c r="L192" i="5"/>
  <c r="AW38" i="8"/>
  <c r="AJ71" i="9"/>
  <c r="I192" i="5"/>
  <c r="AV38" i="8"/>
  <c r="AI71" i="9"/>
  <c r="G192" i="5"/>
  <c r="AW37" i="8"/>
  <c r="D192" i="5"/>
  <c r="AJ70" i="9"/>
  <c r="AV37" i="8"/>
  <c r="B192" i="5"/>
  <c r="AI70" i="9"/>
  <c r="AW36" i="8"/>
  <c r="N177" i="5"/>
  <c r="AJ69" i="9"/>
  <c r="AV36" i="8"/>
  <c r="AI69" i="9"/>
  <c r="L177" i="5"/>
  <c r="AW35" i="8"/>
  <c r="AJ68" i="9"/>
  <c r="I177" i="5"/>
  <c r="AV35" i="8"/>
  <c r="AI68" i="9"/>
  <c r="G177" i="5"/>
  <c r="AW34" i="8"/>
  <c r="AJ67" i="9"/>
  <c r="D177" i="5"/>
  <c r="AV34" i="8"/>
  <c r="AI67" i="9"/>
  <c r="B177" i="5"/>
  <c r="AW33" i="8"/>
  <c r="N152" i="5"/>
  <c r="AJ66" i="9"/>
  <c r="AV33" i="8"/>
  <c r="L152" i="5"/>
  <c r="AI66" i="9"/>
  <c r="AW32" i="8"/>
  <c r="I152" i="5"/>
  <c r="AJ65" i="9"/>
  <c r="AV32" i="8"/>
  <c r="AI65" i="9"/>
  <c r="G152" i="5"/>
  <c r="AW31" i="8"/>
  <c r="AJ64" i="9"/>
  <c r="D152" i="5"/>
  <c r="AV31" i="8"/>
  <c r="AI64" i="9"/>
  <c r="B152" i="5"/>
  <c r="AW30" i="8"/>
  <c r="AJ63" i="9"/>
  <c r="N137" i="5"/>
  <c r="AV30" i="8"/>
  <c r="AI63" i="9"/>
  <c r="L137" i="5"/>
  <c r="AW29" i="8"/>
  <c r="AJ62" i="9"/>
  <c r="I137" i="5"/>
  <c r="AV29" i="8"/>
  <c r="G137" i="5"/>
  <c r="AI62" i="9"/>
  <c r="AW28" i="8"/>
  <c r="AJ61" i="9"/>
  <c r="D137" i="5"/>
  <c r="AV28" i="8"/>
  <c r="AI61" i="9"/>
  <c r="B137" i="5"/>
  <c r="AW27" i="8"/>
  <c r="AJ60" i="9"/>
  <c r="N112" i="5"/>
  <c r="AV27" i="8"/>
  <c r="AI60" i="9"/>
  <c r="L112" i="5"/>
  <c r="AW26" i="8"/>
  <c r="AJ59" i="9"/>
  <c r="I112" i="5"/>
  <c r="AV26" i="8"/>
  <c r="AI59" i="9"/>
  <c r="G112" i="5"/>
  <c r="AW25" i="8"/>
  <c r="AJ58" i="9"/>
  <c r="D112" i="5"/>
  <c r="AV25" i="8"/>
  <c r="B112" i="5"/>
  <c r="AI58" i="9"/>
  <c r="N96" i="5"/>
  <c r="J102" i="9" s="1"/>
  <c r="M102" i="9" s="1"/>
  <c r="L96" i="5"/>
  <c r="J60" i="9" s="1"/>
  <c r="M60" i="9" s="1"/>
  <c r="AW23" i="8"/>
  <c r="AJ56" i="9"/>
  <c r="I97" i="5"/>
  <c r="AV23" i="8"/>
  <c r="AI56" i="9"/>
  <c r="G97" i="5"/>
  <c r="N231" i="6"/>
  <c r="D123" i="9" s="1"/>
  <c r="E123" i="9" s="1"/>
  <c r="L231" i="6"/>
  <c r="D81" i="9" s="1"/>
  <c r="E81" i="9" s="1"/>
  <c r="I231" i="6"/>
  <c r="D122" i="9" s="1"/>
  <c r="E122" i="9" s="1"/>
  <c r="G231" i="6"/>
  <c r="D80" i="9" s="1"/>
  <c r="E80" i="9" s="1"/>
  <c r="D231" i="6"/>
  <c r="D121" i="9" s="1"/>
  <c r="E121" i="9" s="1"/>
  <c r="B231" i="6"/>
  <c r="D79" i="9" s="1"/>
  <c r="E79" i="9" s="1"/>
  <c r="N216" i="6"/>
  <c r="D120" i="9" s="1"/>
  <c r="E120" i="9" s="1"/>
  <c r="L216" i="6"/>
  <c r="D78" i="9" s="1"/>
  <c r="I216" i="6"/>
  <c r="D119" i="9" s="1"/>
  <c r="E119" i="9" s="1"/>
  <c r="G216" i="6"/>
  <c r="D77" i="9" s="1"/>
  <c r="E77" i="9" s="1"/>
  <c r="D216" i="6"/>
  <c r="D118" i="9" s="1"/>
  <c r="E118" i="9" s="1"/>
  <c r="B216" i="6"/>
  <c r="D76" i="9" s="1"/>
  <c r="E76" i="9" s="1"/>
  <c r="N191" i="6"/>
  <c r="D117" i="9" s="1"/>
  <c r="E117" i="9" s="1"/>
  <c r="L191" i="6"/>
  <c r="D75" i="9" s="1"/>
  <c r="E75" i="9" s="1"/>
  <c r="I191" i="6"/>
  <c r="D116" i="9" s="1"/>
  <c r="E116" i="9" s="1"/>
  <c r="G191" i="6"/>
  <c r="D74" i="9" s="1"/>
  <c r="E74" i="9" s="1"/>
  <c r="D191" i="6"/>
  <c r="D115" i="9" s="1"/>
  <c r="E115" i="9" s="1"/>
  <c r="B191" i="6"/>
  <c r="D73" i="9" s="1"/>
  <c r="E73" i="9" s="1"/>
  <c r="N176" i="6"/>
  <c r="D114" i="9" s="1"/>
  <c r="E114" i="9" s="1"/>
  <c r="L176" i="6"/>
  <c r="D72" i="9" s="1"/>
  <c r="E72" i="9" s="1"/>
  <c r="I176" i="6"/>
  <c r="D113" i="9" s="1"/>
  <c r="E113" i="9" s="1"/>
  <c r="G176" i="6"/>
  <c r="D71" i="9" s="1"/>
  <c r="E71" i="9" s="1"/>
  <c r="D176" i="6"/>
  <c r="D112" i="9" s="1"/>
  <c r="E112" i="9" s="1"/>
  <c r="B176" i="6"/>
  <c r="D70" i="9" s="1"/>
  <c r="E70" i="9" s="1"/>
  <c r="N151" i="6"/>
  <c r="D111" i="9" s="1"/>
  <c r="E111" i="9" s="1"/>
  <c r="L151" i="6"/>
  <c r="D69" i="9" s="1"/>
  <c r="E69" i="9" s="1"/>
  <c r="I151" i="6"/>
  <c r="D110" i="9" s="1"/>
  <c r="E110" i="9" s="1"/>
  <c r="G151" i="6"/>
  <c r="D68" i="9" s="1"/>
  <c r="E68" i="9" s="1"/>
  <c r="D151" i="6"/>
  <c r="D109" i="9" s="1"/>
  <c r="E109" i="9" s="1"/>
  <c r="B151" i="6"/>
  <c r="D67" i="9" s="1"/>
  <c r="E67" i="9" s="1"/>
  <c r="N136" i="6"/>
  <c r="D108" i="9" s="1"/>
  <c r="E108" i="9" s="1"/>
  <c r="L136" i="6"/>
  <c r="D66" i="9" s="1"/>
  <c r="E66" i="9" s="1"/>
  <c r="I136" i="6"/>
  <c r="D107" i="9" s="1"/>
  <c r="E107" i="9" s="1"/>
  <c r="G136" i="6"/>
  <c r="D65" i="9" s="1"/>
  <c r="E65" i="9" s="1"/>
  <c r="D136" i="6"/>
  <c r="D106" i="9" s="1"/>
  <c r="E106" i="9" s="1"/>
  <c r="B136" i="6"/>
  <c r="D64" i="9" s="1"/>
  <c r="E64" i="9" s="1"/>
  <c r="N111" i="6"/>
  <c r="D105" i="9" s="1"/>
  <c r="E105" i="9" s="1"/>
  <c r="L111" i="6"/>
  <c r="D63" i="9" s="1"/>
  <c r="E63" i="9" s="1"/>
  <c r="I111" i="6"/>
  <c r="D104" i="9" s="1"/>
  <c r="E104" i="9" s="1"/>
  <c r="G111" i="6"/>
  <c r="D62" i="9" s="1"/>
  <c r="E62" i="9" s="1"/>
  <c r="D111" i="6"/>
  <c r="D103" i="9" s="1"/>
  <c r="E103" i="9" s="1"/>
  <c r="B111" i="6"/>
  <c r="D61" i="9" s="1"/>
  <c r="E61" i="9" s="1"/>
  <c r="N96" i="6"/>
  <c r="D102" i="9" s="1"/>
  <c r="E102" i="9" s="1"/>
  <c r="L96" i="6"/>
  <c r="D60" i="9" s="1"/>
  <c r="E60" i="9" s="1"/>
  <c r="I96" i="6"/>
  <c r="D101" i="9" s="1"/>
  <c r="E101" i="9" s="1"/>
  <c r="G96" i="6"/>
  <c r="D59" i="9" s="1"/>
  <c r="E59" i="9" s="1"/>
  <c r="D96" i="6"/>
  <c r="D100" i="9" s="1"/>
  <c r="E100" i="9" s="1"/>
  <c r="D58" i="9"/>
  <c r="E58" i="9" s="1"/>
  <c r="M95" i="9"/>
  <c r="AW17" i="8" s="1"/>
  <c r="M94" i="9"/>
  <c r="AW16" i="8" s="1"/>
  <c r="M90" i="9"/>
  <c r="AW12" i="8" s="1"/>
  <c r="M99" i="9"/>
  <c r="AW21" i="8" s="1"/>
  <c r="M89" i="9"/>
  <c r="AW11" i="8" s="1"/>
  <c r="M93" i="9"/>
  <c r="AW15" i="8" s="1"/>
  <c r="M91" i="9"/>
  <c r="AW13" i="8" s="1"/>
  <c r="M92" i="9"/>
  <c r="AW14" i="8" s="1"/>
  <c r="M97" i="9"/>
  <c r="AW19" i="8" s="1"/>
  <c r="M98" i="9"/>
  <c r="AW20" i="8" s="1"/>
  <c r="M96" i="9"/>
  <c r="AW18" i="8" s="1"/>
  <c r="M100" i="9"/>
  <c r="AW22" i="8" s="1"/>
  <c r="M88" i="9"/>
  <c r="AW10" i="8" s="1"/>
  <c r="D99" i="9"/>
  <c r="E99" i="9" s="1"/>
  <c r="D57" i="9"/>
  <c r="E57" i="9" s="1"/>
  <c r="D98" i="9"/>
  <c r="E98" i="9" s="1"/>
  <c r="D56" i="9"/>
  <c r="E56" i="9" s="1"/>
  <c r="D97" i="9"/>
  <c r="E97" i="9" s="1"/>
  <c r="D55" i="9"/>
  <c r="E55" i="9" s="1"/>
  <c r="D96" i="9"/>
  <c r="E96" i="9" s="1"/>
  <c r="D54" i="9"/>
  <c r="E54" i="9" s="1"/>
  <c r="D95" i="9"/>
  <c r="E95" i="9" s="1"/>
  <c r="D53" i="9"/>
  <c r="E53" i="9" s="1"/>
  <c r="D94" i="9"/>
  <c r="E94" i="9" s="1"/>
  <c r="D52" i="9"/>
  <c r="E52" i="9" s="1"/>
  <c r="D93" i="9"/>
  <c r="E93" i="9" s="1"/>
  <c r="D51" i="9"/>
  <c r="E51" i="9" s="1"/>
  <c r="D92" i="9"/>
  <c r="E92" i="9" s="1"/>
  <c r="D50" i="9"/>
  <c r="E50" i="9" s="1"/>
  <c r="D91" i="9"/>
  <c r="E91" i="9" s="1"/>
  <c r="D49" i="9"/>
  <c r="E49" i="9" s="1"/>
  <c r="D90" i="9"/>
  <c r="E90" i="9" s="1"/>
  <c r="D48" i="9"/>
  <c r="E48" i="9" s="1"/>
  <c r="D89" i="9"/>
  <c r="E89" i="9" s="1"/>
  <c r="D47" i="9"/>
  <c r="E47" i="9" s="1"/>
  <c r="D88" i="9"/>
  <c r="E88" i="9" s="1"/>
  <c r="D46" i="9"/>
  <c r="E46" i="9" s="1"/>
  <c r="AV21" i="8"/>
  <c r="AV19" i="8"/>
  <c r="AV20" i="8"/>
  <c r="AV18" i="8"/>
  <c r="AV22" i="8"/>
  <c r="AV17" i="8"/>
  <c r="AV16" i="8"/>
  <c r="AV15" i="8"/>
  <c r="AV14" i="8"/>
  <c r="AV12" i="8"/>
  <c r="AV11" i="8"/>
  <c r="AV10" i="8"/>
  <c r="AU23" i="9"/>
  <c r="AV30" i="7"/>
  <c r="AW30" i="7"/>
  <c r="AU21" i="9"/>
  <c r="AV28" i="7"/>
  <c r="AW28" i="7"/>
  <c r="AU16" i="9"/>
  <c r="AV23" i="7"/>
  <c r="AW23" i="7"/>
  <c r="AU24" i="9"/>
  <c r="AV31" i="7"/>
  <c r="AW31" i="7"/>
  <c r="AU19" i="9"/>
  <c r="AV26" i="7"/>
  <c r="AW26" i="7"/>
  <c r="AU18" i="9"/>
  <c r="AV25" i="7"/>
  <c r="AW25" i="7"/>
  <c r="AU22" i="9"/>
  <c r="AV29" i="7"/>
  <c r="AW29" i="7"/>
  <c r="AV22" i="7"/>
  <c r="AW22" i="7"/>
  <c r="AU20" i="9"/>
  <c r="AV27" i="7"/>
  <c r="AW27" i="7"/>
  <c r="AU17" i="9"/>
  <c r="AV24" i="7"/>
  <c r="AW24" i="7"/>
  <c r="C30" i="7"/>
  <c r="C28" i="7"/>
  <c r="C23" i="7"/>
  <c r="G58" i="5"/>
  <c r="AI50" i="9"/>
  <c r="AU10" i="9"/>
  <c r="C35" i="7"/>
  <c r="C42" i="7"/>
  <c r="C31" i="7"/>
  <c r="C44" i="7"/>
  <c r="AI49" i="9"/>
  <c r="B58" i="5"/>
  <c r="AU9" i="9"/>
  <c r="C43" i="7"/>
  <c r="C36" i="7"/>
  <c r="C45" i="7"/>
  <c r="AI45" i="9"/>
  <c r="L20" i="5"/>
  <c r="AU5" i="9"/>
  <c r="AU14" i="9"/>
  <c r="L73" i="5"/>
  <c r="AI54" i="9"/>
  <c r="C39" i="7"/>
  <c r="AU4" i="9"/>
  <c r="G20" i="5"/>
  <c r="AI44" i="9"/>
  <c r="C26" i="7"/>
  <c r="AU8" i="9"/>
  <c r="L35" i="5"/>
  <c r="AI48" i="9"/>
  <c r="C40" i="7"/>
  <c r="AU6" i="9"/>
  <c r="AI47" i="9"/>
  <c r="G35" i="5"/>
  <c r="AU7" i="9"/>
  <c r="AU12" i="9"/>
  <c r="B73" i="5"/>
  <c r="AI52" i="9"/>
  <c r="C25" i="7"/>
  <c r="C37" i="7"/>
  <c r="G73" i="5"/>
  <c r="AI53" i="9"/>
  <c r="AU13" i="9"/>
  <c r="C38" i="7"/>
  <c r="AI43" i="9"/>
  <c r="B20" i="5"/>
  <c r="AU3" i="9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AU11" i="9"/>
  <c r="L58" i="5"/>
  <c r="AI51" i="9"/>
  <c r="C29" i="7"/>
  <c r="AI55" i="9"/>
  <c r="B97" i="5"/>
  <c r="AU15" i="9"/>
  <c r="C27" i="7"/>
  <c r="C41" i="7"/>
  <c r="C24" i="7"/>
  <c r="I20" i="5" l="1"/>
  <c r="N73" i="5"/>
  <c r="AR62" i="9"/>
  <c r="AQ62" i="9" s="1"/>
  <c r="B35" i="5"/>
  <c r="AJ54" i="9"/>
  <c r="AR54" i="9" s="1"/>
  <c r="AQ54" i="9" s="1"/>
  <c r="AR63" i="9"/>
  <c r="AQ63" i="9" s="1"/>
  <c r="AR75" i="9"/>
  <c r="AQ75" i="9" s="1"/>
  <c r="AI46" i="9"/>
  <c r="AR61" i="9"/>
  <c r="AQ61" i="9" s="1"/>
  <c r="E78" i="9"/>
  <c r="AI35" i="9" s="1"/>
  <c r="AR77" i="9"/>
  <c r="AQ77" i="9" s="1"/>
  <c r="AJ55" i="9"/>
  <c r="AR55" i="9" s="1"/>
  <c r="AQ55" i="9" s="1"/>
  <c r="AR78" i="9"/>
  <c r="AQ78" i="9" s="1"/>
  <c r="D97" i="5"/>
  <c r="D20" i="5"/>
  <c r="N35" i="5"/>
  <c r="AR64" i="9"/>
  <c r="AQ64" i="9" s="1"/>
  <c r="AR65" i="9"/>
  <c r="AQ65" i="9" s="1"/>
  <c r="AR76" i="9"/>
  <c r="AQ76" i="9" s="1"/>
  <c r="AJ44" i="9"/>
  <c r="AR44" i="9" s="1"/>
  <c r="AQ44" i="9" s="1"/>
  <c r="AR66" i="9"/>
  <c r="AQ66" i="9" s="1"/>
  <c r="AR74" i="9"/>
  <c r="AQ74" i="9" s="1"/>
  <c r="AJ48" i="9"/>
  <c r="AR48" i="9" s="1"/>
  <c r="AQ48" i="9" s="1"/>
  <c r="AJ43" i="9"/>
  <c r="AR43" i="9" s="1"/>
  <c r="AQ43" i="9" s="1"/>
  <c r="N20" i="5"/>
  <c r="I35" i="5"/>
  <c r="AJ45" i="9"/>
  <c r="AR45" i="9" s="1"/>
  <c r="AQ45" i="9" s="1"/>
  <c r="AJ47" i="9"/>
  <c r="AR47" i="9" s="1"/>
  <c r="AQ47" i="9" s="1"/>
  <c r="N58" i="5"/>
  <c r="AJ50" i="9"/>
  <c r="AR50" i="9" s="1"/>
  <c r="AQ50" i="9" s="1"/>
  <c r="AR73" i="9"/>
  <c r="AQ73" i="9" s="1"/>
  <c r="AJ51" i="9"/>
  <c r="AR51" i="9" s="1"/>
  <c r="AQ51" i="9" s="1"/>
  <c r="AJ53" i="9"/>
  <c r="AR53" i="9" s="1"/>
  <c r="AQ53" i="9" s="1"/>
  <c r="AJ46" i="9"/>
  <c r="I73" i="5"/>
  <c r="D73" i="5"/>
  <c r="D35" i="5"/>
  <c r="D58" i="5"/>
  <c r="AJ52" i="9"/>
  <c r="AR52" i="9" s="1"/>
  <c r="AQ52" i="9" s="1"/>
  <c r="AJ49" i="9"/>
  <c r="AR49" i="9" s="1"/>
  <c r="AQ49" i="9" s="1"/>
  <c r="I58" i="5"/>
  <c r="AR72" i="9"/>
  <c r="AQ72" i="9" s="1"/>
  <c r="AR71" i="9"/>
  <c r="AQ71" i="9" s="1"/>
  <c r="AR70" i="9"/>
  <c r="AQ70" i="9" s="1"/>
  <c r="AR69" i="9"/>
  <c r="AQ69" i="9" s="1"/>
  <c r="AR68" i="9"/>
  <c r="AQ68" i="9" s="1"/>
  <c r="AR67" i="9"/>
  <c r="AQ67" i="9" s="1"/>
  <c r="AR60" i="9"/>
  <c r="AQ60" i="9" s="1"/>
  <c r="AR59" i="9"/>
  <c r="AQ59" i="9" s="1"/>
  <c r="AR58" i="9"/>
  <c r="AQ58" i="9" s="1"/>
  <c r="AW24" i="8"/>
  <c r="AJ57" i="9"/>
  <c r="N97" i="5"/>
  <c r="AV24" i="8"/>
  <c r="AI57" i="9"/>
  <c r="L97" i="5"/>
  <c r="AR56" i="9"/>
  <c r="AQ56" i="9" s="1"/>
  <c r="AJ38" i="9"/>
  <c r="N232" i="6"/>
  <c r="AI38" i="9"/>
  <c r="L232" i="6"/>
  <c r="AJ37" i="9"/>
  <c r="I232" i="6"/>
  <c r="AI37" i="9"/>
  <c r="G232" i="6"/>
  <c r="AJ36" i="9"/>
  <c r="D232" i="6"/>
  <c r="AI36" i="9"/>
  <c r="B232" i="6"/>
  <c r="L217" i="6"/>
  <c r="AJ35" i="9"/>
  <c r="N217" i="6"/>
  <c r="AJ34" i="9"/>
  <c r="I217" i="6"/>
  <c r="AI34" i="9"/>
  <c r="G217" i="6"/>
  <c r="AJ33" i="9"/>
  <c r="D217" i="6"/>
  <c r="AI33" i="9"/>
  <c r="B217" i="6"/>
  <c r="AJ32" i="9"/>
  <c r="N192" i="6"/>
  <c r="AI32" i="9"/>
  <c r="L192" i="6"/>
  <c r="AJ31" i="9"/>
  <c r="I192" i="6"/>
  <c r="AI31" i="9"/>
  <c r="G192" i="6"/>
  <c r="AJ30" i="9"/>
  <c r="D192" i="6"/>
  <c r="AI30" i="9"/>
  <c r="B192" i="6"/>
  <c r="AJ29" i="9"/>
  <c r="N177" i="6"/>
  <c r="AI29" i="9"/>
  <c r="L177" i="6"/>
  <c r="AJ28" i="9"/>
  <c r="I177" i="6"/>
  <c r="AI28" i="9"/>
  <c r="G177" i="6"/>
  <c r="AJ27" i="9"/>
  <c r="D177" i="6"/>
  <c r="AI27" i="9"/>
  <c r="B177" i="6"/>
  <c r="AJ26" i="9"/>
  <c r="N152" i="6"/>
  <c r="AI26" i="9"/>
  <c r="L152" i="6"/>
  <c r="AJ25" i="9"/>
  <c r="I152" i="6"/>
  <c r="AI25" i="9"/>
  <c r="G152" i="6"/>
  <c r="AJ24" i="9"/>
  <c r="D152" i="6"/>
  <c r="AI24" i="9"/>
  <c r="B152" i="6"/>
  <c r="AJ23" i="9"/>
  <c r="N137" i="6"/>
  <c r="AI23" i="9"/>
  <c r="L137" i="6"/>
  <c r="AJ22" i="9"/>
  <c r="I137" i="6"/>
  <c r="AI22" i="9"/>
  <c r="G137" i="6"/>
  <c r="AJ21" i="9"/>
  <c r="D137" i="6"/>
  <c r="AI21" i="9"/>
  <c r="B137" i="6"/>
  <c r="AJ20" i="9"/>
  <c r="N112" i="6"/>
  <c r="AI20" i="9"/>
  <c r="L112" i="6"/>
  <c r="I112" i="6"/>
  <c r="AJ19" i="9"/>
  <c r="G112" i="6"/>
  <c r="AI19" i="9"/>
  <c r="AJ18" i="9"/>
  <c r="D112" i="6"/>
  <c r="AI18" i="9"/>
  <c r="B112" i="6"/>
  <c r="N97" i="6"/>
  <c r="AJ17" i="9"/>
  <c r="AI17" i="9"/>
  <c r="L97" i="6"/>
  <c r="AJ16" i="9"/>
  <c r="I97" i="6"/>
  <c r="G97" i="6"/>
  <c r="AI16" i="9"/>
  <c r="AJ15" i="9"/>
  <c r="D97" i="6"/>
  <c r="AI15" i="9"/>
  <c r="B97" i="6"/>
  <c r="AJ14" i="9"/>
  <c r="AW21" i="7" s="1"/>
  <c r="N73" i="6"/>
  <c r="AI14" i="9"/>
  <c r="L73" i="6"/>
  <c r="AJ13" i="9"/>
  <c r="AW20" i="7" s="1"/>
  <c r="I73" i="6"/>
  <c r="G73" i="6"/>
  <c r="AI13" i="9"/>
  <c r="D73" i="6"/>
  <c r="AJ12" i="9"/>
  <c r="AW19" i="7" s="1"/>
  <c r="B73" i="6"/>
  <c r="AI12" i="9"/>
  <c r="N58" i="6"/>
  <c r="AJ11" i="9"/>
  <c r="AW18" i="7" s="1"/>
  <c r="AI11" i="9"/>
  <c r="L58" i="6"/>
  <c r="AJ10" i="9"/>
  <c r="AW17" i="7" s="1"/>
  <c r="I58" i="6"/>
  <c r="G58" i="6"/>
  <c r="AI10" i="9"/>
  <c r="AJ9" i="9"/>
  <c r="AW16" i="7" s="1"/>
  <c r="D58" i="6"/>
  <c r="AI9" i="9"/>
  <c r="B58" i="6"/>
  <c r="AJ8" i="9"/>
  <c r="AW15" i="7" s="1"/>
  <c r="N35" i="6"/>
  <c r="AI8" i="9"/>
  <c r="L35" i="6"/>
  <c r="I35" i="6"/>
  <c r="AJ7" i="9"/>
  <c r="AW14" i="7" s="1"/>
  <c r="G35" i="6"/>
  <c r="AI7" i="9"/>
  <c r="AJ6" i="9"/>
  <c r="AW13" i="7" s="1"/>
  <c r="D35" i="6"/>
  <c r="B35" i="6"/>
  <c r="AI6" i="9"/>
  <c r="N20" i="6"/>
  <c r="AJ5" i="9"/>
  <c r="AW12" i="7" s="1"/>
  <c r="AI5" i="9"/>
  <c r="L20" i="6"/>
  <c r="I20" i="6"/>
  <c r="AJ4" i="9"/>
  <c r="AW11" i="7" s="1"/>
  <c r="AI4" i="9"/>
  <c r="G20" i="6"/>
  <c r="AJ3" i="9"/>
  <c r="AW10" i="7" s="1"/>
  <c r="D20" i="6"/>
  <c r="AI3" i="9"/>
  <c r="B20" i="6"/>
  <c r="AT11" i="9"/>
  <c r="AT13" i="9"/>
  <c r="AT12" i="9"/>
  <c r="AT7" i="9"/>
  <c r="AT6" i="9"/>
  <c r="AS6" i="9" s="1"/>
  <c r="AT46" i="9"/>
  <c r="AS46" i="9" s="1"/>
  <c r="AT48" i="9"/>
  <c r="AT8" i="9"/>
  <c r="AS8" i="9" s="1"/>
  <c r="AT9" i="9"/>
  <c r="AT49" i="9"/>
  <c r="AT4" i="9"/>
  <c r="AS4" i="9" s="1"/>
  <c r="AT45" i="9"/>
  <c r="AS45" i="9" s="1"/>
  <c r="AT5" i="9"/>
  <c r="AT47" i="9"/>
  <c r="AS47" i="9" s="1"/>
  <c r="AV11" i="7"/>
  <c r="AV12" i="7"/>
  <c r="AV17" i="7"/>
  <c r="AT44" i="9"/>
  <c r="AS44" i="9" s="1"/>
  <c r="AT50" i="9"/>
  <c r="AT43" i="9"/>
  <c r="AV10" i="7"/>
  <c r="AV18" i="7"/>
  <c r="AV20" i="7"/>
  <c r="AV19" i="7"/>
  <c r="AV14" i="7"/>
  <c r="AV13" i="7"/>
  <c r="AV15" i="7"/>
  <c r="AV21" i="7"/>
  <c r="AV16" i="7"/>
  <c r="AT10" i="9"/>
  <c r="AT3" i="9"/>
  <c r="AS3" i="9" s="1"/>
  <c r="AR23" i="9" l="1"/>
  <c r="AQ23" i="9" s="1"/>
  <c r="AR33" i="9"/>
  <c r="AQ33" i="9" s="1"/>
  <c r="AR35" i="9"/>
  <c r="AQ35" i="9" s="1"/>
  <c r="AR19" i="9"/>
  <c r="AQ19" i="9" s="1"/>
  <c r="AR46" i="9"/>
  <c r="AQ46" i="9" s="1"/>
  <c r="AR21" i="9"/>
  <c r="AQ21" i="9" s="1"/>
  <c r="AR17" i="9"/>
  <c r="AQ17" i="9" s="1"/>
  <c r="AR57" i="9"/>
  <c r="AQ57" i="9" s="1"/>
  <c r="AR3" i="9"/>
  <c r="AQ3" i="9" s="1"/>
  <c r="AR11" i="9"/>
  <c r="AQ11" i="9" s="1"/>
  <c r="AR15" i="9"/>
  <c r="AQ15" i="9" s="1"/>
  <c r="AR25" i="9"/>
  <c r="AQ25" i="9" s="1"/>
  <c r="AR27" i="9"/>
  <c r="AQ27" i="9" s="1"/>
  <c r="AR29" i="9"/>
  <c r="AQ29" i="9" s="1"/>
  <c r="AR31" i="9"/>
  <c r="AQ31" i="9" s="1"/>
  <c r="AR37" i="9"/>
  <c r="AQ37" i="9" s="1"/>
  <c r="AR22" i="9"/>
  <c r="AQ22" i="9" s="1"/>
  <c r="AR30" i="9"/>
  <c r="AQ30" i="9" s="1"/>
  <c r="AR38" i="9"/>
  <c r="AQ38" i="9" s="1"/>
  <c r="AR8" i="9"/>
  <c r="AQ8" i="9" s="1"/>
  <c r="AR6" i="9"/>
  <c r="AQ6" i="9" s="1"/>
  <c r="AR12" i="9"/>
  <c r="AQ12" i="9" s="1"/>
  <c r="AR18" i="9"/>
  <c r="AQ18" i="9" s="1"/>
  <c r="AR24" i="9"/>
  <c r="AQ24" i="9" s="1"/>
  <c r="AR28" i="9"/>
  <c r="AQ28" i="9" s="1"/>
  <c r="AR16" i="9"/>
  <c r="AQ16" i="9" s="1"/>
  <c r="AR36" i="9"/>
  <c r="AQ36" i="9" s="1"/>
  <c r="AR7" i="9"/>
  <c r="AQ7" i="9" s="1"/>
  <c r="AR13" i="9"/>
  <c r="AQ13" i="9" s="1"/>
  <c r="AR34" i="9"/>
  <c r="AQ34" i="9" s="1"/>
  <c r="AR20" i="9"/>
  <c r="AQ20" i="9" s="1"/>
  <c r="AR26" i="9"/>
  <c r="AQ26" i="9" s="1"/>
  <c r="AR32" i="9"/>
  <c r="AQ32" i="9" s="1"/>
  <c r="AR9" i="9"/>
  <c r="AQ9" i="9" s="1"/>
  <c r="AR4" i="9"/>
  <c r="AQ4" i="9" s="1"/>
  <c r="AR5" i="9"/>
  <c r="AQ5" i="9" s="1"/>
  <c r="AR10" i="9"/>
  <c r="AQ10" i="9" s="1"/>
  <c r="AR14" i="9"/>
  <c r="AQ14" i="9" s="1"/>
  <c r="BA43" i="9" a="1"/>
  <c r="AZ43" i="9" a="1"/>
  <c r="BA3" i="9" a="1"/>
  <c r="BE3" i="9" a="1"/>
  <c r="BE43" i="9" a="1"/>
  <c r="BF43" i="9" a="1"/>
  <c r="AZ3" i="9" a="1"/>
  <c r="BF3" i="9" a="1"/>
  <c r="AZ74" i="9" l="1"/>
  <c r="AZ72" i="9"/>
  <c r="AZ70" i="9"/>
  <c r="AZ61" i="9"/>
  <c r="AZ66" i="9"/>
  <c r="AZ64" i="9"/>
  <c r="AZ62" i="9"/>
  <c r="AZ53" i="9"/>
  <c r="AZ76" i="9"/>
  <c r="AZ58" i="9"/>
  <c r="AZ56" i="9"/>
  <c r="AZ54" i="9"/>
  <c r="AZ45" i="9"/>
  <c r="AZ68" i="9"/>
  <c r="AZ50" i="9"/>
  <c r="AZ48" i="9"/>
  <c r="AZ75" i="9"/>
  <c r="AZ60" i="9"/>
  <c r="AZ77" i="9"/>
  <c r="AZ67" i="9"/>
  <c r="AZ49" i="9"/>
  <c r="AZ69" i="9"/>
  <c r="AZ46" i="9"/>
  <c r="AZ73" i="9"/>
  <c r="AZ71" i="9"/>
  <c r="AZ52" i="9"/>
  <c r="AZ65" i="9"/>
  <c r="AZ59" i="9"/>
  <c r="AZ44" i="9"/>
  <c r="AZ55" i="9"/>
  <c r="AZ78" i="9"/>
  <c r="AZ43" i="9"/>
  <c r="AZ63" i="9"/>
  <c r="AZ57" i="9"/>
  <c r="AZ51" i="9"/>
  <c r="AZ47" i="9"/>
  <c r="AZ38" i="9"/>
  <c r="AZ29" i="9"/>
  <c r="AZ16" i="9"/>
  <c r="AZ18" i="9"/>
  <c r="AZ27" i="9"/>
  <c r="AZ21" i="9"/>
  <c r="AZ8" i="9"/>
  <c r="AZ35" i="9"/>
  <c r="AZ13" i="9"/>
  <c r="AZ33" i="9"/>
  <c r="AZ25" i="9"/>
  <c r="AZ23" i="9"/>
  <c r="AZ9" i="9"/>
  <c r="AZ15" i="9"/>
  <c r="AZ3" i="9"/>
  <c r="AZ37" i="9"/>
  <c r="AZ24" i="9"/>
  <c r="AZ11" i="9"/>
  <c r="AZ36" i="9"/>
  <c r="AZ20" i="9"/>
  <c r="AZ14" i="9"/>
  <c r="AZ12" i="9"/>
  <c r="AZ34" i="9"/>
  <c r="AZ4" i="9"/>
  <c r="AZ30" i="9"/>
  <c r="AZ5" i="9"/>
  <c r="AZ17" i="9"/>
  <c r="AZ28" i="9"/>
  <c r="AZ31" i="9"/>
  <c r="AZ22" i="9"/>
  <c r="AZ10" i="9"/>
  <c r="AZ19" i="9"/>
  <c r="AZ6" i="9"/>
  <c r="AZ7" i="9"/>
  <c r="AZ26" i="9"/>
  <c r="AZ32" i="9"/>
  <c r="BE14" i="9"/>
  <c r="BE33" i="9"/>
  <c r="BE29" i="9"/>
  <c r="BE20" i="9"/>
  <c r="BE35" i="9"/>
  <c r="BE30" i="9"/>
  <c r="BE9" i="9"/>
  <c r="BE25" i="9"/>
  <c r="BE3" i="9"/>
  <c r="BE17" i="9"/>
  <c r="BE18" i="9"/>
  <c r="BE36" i="9"/>
  <c r="BE16" i="9"/>
  <c r="BE24" i="9"/>
  <c r="BE4" i="9"/>
  <c r="BE32" i="9"/>
  <c r="BE7" i="9"/>
  <c r="BE22" i="9"/>
  <c r="BE8" i="9"/>
  <c r="BE19" i="9"/>
  <c r="BE28" i="9"/>
  <c r="BE13" i="9"/>
  <c r="BE37" i="9"/>
  <c r="BE12" i="9"/>
  <c r="BE11" i="9"/>
  <c r="BE27" i="9"/>
  <c r="BE34" i="9"/>
  <c r="BE5" i="9"/>
  <c r="BE23" i="9"/>
  <c r="BE15" i="9"/>
  <c r="BE6" i="9"/>
  <c r="BE26" i="9"/>
  <c r="BE31" i="9"/>
  <c r="BE10" i="9"/>
  <c r="BE38" i="9"/>
  <c r="BE21" i="9"/>
  <c r="BF12" i="9"/>
  <c r="BF19" i="9"/>
  <c r="BF6" i="9"/>
  <c r="BF25" i="9"/>
  <c r="BF3" i="9"/>
  <c r="BF20" i="9"/>
  <c r="BF16" i="9"/>
  <c r="BF22" i="9"/>
  <c r="BF33" i="9"/>
  <c r="BF27" i="9"/>
  <c r="BF28" i="9"/>
  <c r="BF32" i="9"/>
  <c r="BF38" i="9"/>
  <c r="BF11" i="9"/>
  <c r="BF10" i="9"/>
  <c r="BF29" i="9"/>
  <c r="BF9" i="9"/>
  <c r="BF4" i="9"/>
  <c r="BF31" i="9"/>
  <c r="BF36" i="9"/>
  <c r="BF7" i="9"/>
  <c r="BF5" i="9"/>
  <c r="BF35" i="9"/>
  <c r="BF18" i="9"/>
  <c r="BF23" i="9"/>
  <c r="BF13" i="9"/>
  <c r="BF8" i="9"/>
  <c r="BF26" i="9"/>
  <c r="BF14" i="9"/>
  <c r="BF21" i="9"/>
  <c r="BF24" i="9"/>
  <c r="BF34" i="9"/>
  <c r="BF30" i="9"/>
  <c r="BF15" i="9"/>
  <c r="BF37" i="9"/>
  <c r="BF17" i="9"/>
  <c r="BE48" i="9"/>
  <c r="BE59" i="9"/>
  <c r="BE53" i="9"/>
  <c r="BE58" i="9"/>
  <c r="BE60" i="9"/>
  <c r="BE76" i="9"/>
  <c r="BE77" i="9"/>
  <c r="BE68" i="9"/>
  <c r="BE43" i="9"/>
  <c r="BE69" i="9"/>
  <c r="BE44" i="9"/>
  <c r="BE70" i="9"/>
  <c r="BE78" i="9"/>
  <c r="BE51" i="9"/>
  <c r="BE57" i="9"/>
  <c r="BE64" i="9"/>
  <c r="BE65" i="9"/>
  <c r="BE54" i="9"/>
  <c r="BE47" i="9"/>
  <c r="BE49" i="9"/>
  <c r="BE55" i="9"/>
  <c r="BE50" i="9"/>
  <c r="BE74" i="9"/>
  <c r="BE56" i="9"/>
  <c r="BE45" i="9"/>
  <c r="BE73" i="9"/>
  <c r="BE72" i="9"/>
  <c r="BE62" i="9"/>
  <c r="BE63" i="9"/>
  <c r="BE61" i="9"/>
  <c r="BE71" i="9"/>
  <c r="BE75" i="9"/>
  <c r="BE67" i="9"/>
  <c r="BE52" i="9"/>
  <c r="BE46" i="9"/>
  <c r="BE66" i="9"/>
  <c r="BA7" i="9"/>
  <c r="BA22" i="9"/>
  <c r="BA9" i="9"/>
  <c r="BA20" i="9"/>
  <c r="BA14" i="9"/>
  <c r="BA15" i="9"/>
  <c r="BA5" i="9"/>
  <c r="BA17" i="9"/>
  <c r="BA28" i="9"/>
  <c r="BA38" i="9"/>
  <c r="BA23" i="9"/>
  <c r="BA3" i="9"/>
  <c r="BA33" i="9"/>
  <c r="BA36" i="9"/>
  <c r="BA13" i="9"/>
  <c r="BA34" i="9"/>
  <c r="BA35" i="9"/>
  <c r="BA6" i="9"/>
  <c r="BA12" i="9"/>
  <c r="BA31" i="9"/>
  <c r="BA27" i="9"/>
  <c r="BA8" i="9"/>
  <c r="BA30" i="9"/>
  <c r="BA21" i="9"/>
  <c r="BA10" i="9"/>
  <c r="BA16" i="9"/>
  <c r="BA11" i="9"/>
  <c r="BA29" i="9"/>
  <c r="BA26" i="9"/>
  <c r="BA24" i="9"/>
  <c r="BA19" i="9"/>
  <c r="BA37" i="9"/>
  <c r="BA32" i="9"/>
  <c r="BA4" i="9"/>
  <c r="BA25" i="9"/>
  <c r="BA18" i="9"/>
  <c r="BA68" i="9"/>
  <c r="AY68" i="9" s="1"/>
  <c r="BA74" i="9"/>
  <c r="AY74" i="9" s="1"/>
  <c r="BA44" i="9"/>
  <c r="AY44" i="9" s="1"/>
  <c r="BA70" i="9"/>
  <c r="AY70" i="9" s="1"/>
  <c r="BA51" i="9"/>
  <c r="AY51" i="9" s="1"/>
  <c r="BA49" i="9"/>
  <c r="AY49" i="9" s="1"/>
  <c r="BA60" i="9"/>
  <c r="AY60" i="9" s="1"/>
  <c r="BA78" i="9"/>
  <c r="AY78" i="9" s="1"/>
  <c r="BA50" i="9"/>
  <c r="AY50" i="9" s="1"/>
  <c r="BA57" i="9"/>
  <c r="AY57" i="9" s="1"/>
  <c r="BA76" i="9"/>
  <c r="AY76" i="9" s="1"/>
  <c r="BA45" i="9"/>
  <c r="AY45" i="9" s="1"/>
  <c r="BA71" i="9"/>
  <c r="AY71" i="9" s="1"/>
  <c r="BA77" i="9"/>
  <c r="AY77" i="9" s="1"/>
  <c r="BA72" i="9"/>
  <c r="AY72" i="9" s="1"/>
  <c r="BA58" i="9"/>
  <c r="AY58" i="9" s="1"/>
  <c r="BA62" i="9"/>
  <c r="AY62" i="9" s="1"/>
  <c r="BA66" i="9"/>
  <c r="AY66" i="9" s="1"/>
  <c r="BA65" i="9"/>
  <c r="AY65" i="9" s="1"/>
  <c r="BA43" i="9"/>
  <c r="AY43" i="9" s="1"/>
  <c r="BA53" i="9"/>
  <c r="AY53" i="9" s="1"/>
  <c r="BA48" i="9"/>
  <c r="AY48" i="9" s="1"/>
  <c r="BA73" i="9"/>
  <c r="AY73" i="9" s="1"/>
  <c r="BA59" i="9"/>
  <c r="AY59" i="9" s="1"/>
  <c r="BA61" i="9"/>
  <c r="AY61" i="9" s="1"/>
  <c r="BA55" i="9"/>
  <c r="AY55" i="9" s="1"/>
  <c r="BA56" i="9"/>
  <c r="AY56" i="9" s="1"/>
  <c r="BA47" i="9"/>
  <c r="AY47" i="9" s="1"/>
  <c r="BA67" i="9"/>
  <c r="AY67" i="9" s="1"/>
  <c r="BA69" i="9"/>
  <c r="AY69" i="9" s="1"/>
  <c r="BA46" i="9"/>
  <c r="AY46" i="9" s="1"/>
  <c r="BA64" i="9"/>
  <c r="AY64" i="9" s="1"/>
  <c r="BA75" i="9"/>
  <c r="AY75" i="9" s="1"/>
  <c r="BA54" i="9"/>
  <c r="AY54" i="9" s="1"/>
  <c r="BA52" i="9"/>
  <c r="AY52" i="9" s="1"/>
  <c r="BA63" i="9"/>
  <c r="AY63" i="9" s="1"/>
  <c r="BF65" i="9"/>
  <c r="BF77" i="9"/>
  <c r="BF75" i="9"/>
  <c r="BF46" i="9"/>
  <c r="BF73" i="9"/>
  <c r="BF52" i="9"/>
  <c r="BF58" i="9"/>
  <c r="BF70" i="9"/>
  <c r="BF48" i="9"/>
  <c r="BF68" i="9"/>
  <c r="BF74" i="9"/>
  <c r="BF45" i="9"/>
  <c r="BF66" i="9"/>
  <c r="BF69" i="9"/>
  <c r="BF71" i="9"/>
  <c r="BF51" i="9"/>
  <c r="BF64" i="9"/>
  <c r="BF43" i="9"/>
  <c r="BF57" i="9"/>
  <c r="BF61" i="9"/>
  <c r="BF47" i="9"/>
  <c r="BF67" i="9"/>
  <c r="BF56" i="9"/>
  <c r="BF44" i="9"/>
  <c r="BF54" i="9"/>
  <c r="BF55" i="9"/>
  <c r="BF50" i="9"/>
  <c r="BF72" i="9"/>
  <c r="BF60" i="9"/>
  <c r="BF78" i="9"/>
  <c r="BF63" i="9"/>
  <c r="BF62" i="9"/>
  <c r="BF76" i="9"/>
  <c r="BF49" i="9"/>
  <c r="BF53" i="9"/>
  <c r="BF59" i="9"/>
  <c r="CG66" i="9" l="1"/>
  <c r="C34" i="17" s="1"/>
  <c r="CE66" i="9"/>
  <c r="A34" i="17" s="1"/>
  <c r="BD66" i="9"/>
  <c r="CF66" i="9"/>
  <c r="B34" i="17" s="1"/>
  <c r="CH66" i="9"/>
  <c r="D34" i="17" s="1"/>
  <c r="BG66" i="9"/>
  <c r="BJ61" i="9"/>
  <c r="A29" i="15" s="1"/>
  <c r="BL61" i="9"/>
  <c r="BK61" i="9"/>
  <c r="B29" i="15" s="1"/>
  <c r="BK50" i="9"/>
  <c r="B18" i="15" s="1"/>
  <c r="BJ50" i="9"/>
  <c r="A18" i="15" s="1"/>
  <c r="BL50" i="9"/>
  <c r="CH14" i="9"/>
  <c r="D22" i="16" s="1"/>
  <c r="BG14" i="9"/>
  <c r="CG14" i="9"/>
  <c r="C22" i="16" s="1"/>
  <c r="BD14" i="9"/>
  <c r="CE14" i="9"/>
  <c r="A22" i="16" s="1"/>
  <c r="CF14" i="9"/>
  <c r="B22" i="16" s="1"/>
  <c r="BG7" i="9"/>
  <c r="CG7" i="9"/>
  <c r="C15" i="16" s="1"/>
  <c r="CH7" i="9"/>
  <c r="D15" i="16" s="1"/>
  <c r="CE7" i="9"/>
  <c r="A15" i="16" s="1"/>
  <c r="CF7" i="9"/>
  <c r="B15" i="16" s="1"/>
  <c r="BD7" i="9"/>
  <c r="CF38" i="9"/>
  <c r="B46" i="16" s="1"/>
  <c r="CG38" i="9"/>
  <c r="C46" i="16" s="1"/>
  <c r="CE38" i="9"/>
  <c r="A46" i="16" s="1"/>
  <c r="BG38" i="9"/>
  <c r="CH38" i="9"/>
  <c r="D46" i="16" s="1"/>
  <c r="BD38" i="9"/>
  <c r="BG3" i="9"/>
  <c r="CE3" i="9"/>
  <c r="A11" i="16" s="1"/>
  <c r="CG3" i="9"/>
  <c r="C11" i="16" s="1"/>
  <c r="CF3" i="9"/>
  <c r="B11" i="16" s="1"/>
  <c r="CH3" i="9"/>
  <c r="D11" i="16" s="1"/>
  <c r="BD3" i="9"/>
  <c r="BK31" i="9"/>
  <c r="B39" i="14" s="1"/>
  <c r="AY31" i="9"/>
  <c r="AY14" i="9"/>
  <c r="BK14" i="9"/>
  <c r="B22" i="14" s="1"/>
  <c r="AY9" i="9"/>
  <c r="BK9" i="9"/>
  <c r="B17" i="14" s="1"/>
  <c r="AY27" i="9"/>
  <c r="BK27" i="9"/>
  <c r="B35" i="14" s="1"/>
  <c r="CG78" i="9"/>
  <c r="C46" i="17" s="1"/>
  <c r="BD78" i="9"/>
  <c r="CH78" i="9"/>
  <c r="D46" i="17" s="1"/>
  <c r="CE78" i="9"/>
  <c r="A46" i="17" s="1"/>
  <c r="CF78" i="9"/>
  <c r="B46" i="17" s="1"/>
  <c r="BG78" i="9"/>
  <c r="CF67" i="9"/>
  <c r="B35" i="17" s="1"/>
  <c r="CH67" i="9"/>
  <c r="D35" i="17" s="1"/>
  <c r="CE67" i="9"/>
  <c r="A35" i="17" s="1"/>
  <c r="CG67" i="9"/>
  <c r="C35" i="17" s="1"/>
  <c r="BG67" i="9"/>
  <c r="BD67" i="9"/>
  <c r="BG69" i="9"/>
  <c r="CG69" i="9"/>
  <c r="C37" i="17" s="1"/>
  <c r="CE69" i="9"/>
  <c r="A37" i="17" s="1"/>
  <c r="CF69" i="9"/>
  <c r="B37" i="17" s="1"/>
  <c r="BD69" i="9"/>
  <c r="CH69" i="9"/>
  <c r="D37" i="17" s="1"/>
  <c r="CF52" i="9"/>
  <c r="B20" i="17" s="1"/>
  <c r="BD52" i="9"/>
  <c r="CE52" i="9"/>
  <c r="A20" i="17" s="1"/>
  <c r="CG52" i="9"/>
  <c r="C20" i="17" s="1"/>
  <c r="BG52" i="9"/>
  <c r="CH52" i="9"/>
  <c r="D20" i="17" s="1"/>
  <c r="BK54" i="9"/>
  <c r="B22" i="15" s="1"/>
  <c r="BL54" i="9"/>
  <c r="BJ54" i="9"/>
  <c r="A22" i="15" s="1"/>
  <c r="BK55" i="9"/>
  <c r="B23" i="15" s="1"/>
  <c r="BL55" i="9"/>
  <c r="BJ55" i="9"/>
  <c r="A23" i="15" s="1"/>
  <c r="BK66" i="9"/>
  <c r="B34" i="15" s="1"/>
  <c r="BL66" i="9"/>
  <c r="BJ66" i="9"/>
  <c r="A34" i="15" s="1"/>
  <c r="BL57" i="9"/>
  <c r="BK57" i="9"/>
  <c r="B25" i="15" s="1"/>
  <c r="BJ57" i="9"/>
  <c r="A25" i="15" s="1"/>
  <c r="BJ74" i="9"/>
  <c r="A42" i="15" s="1"/>
  <c r="BK74" i="9"/>
  <c r="B42" i="15" s="1"/>
  <c r="BL74" i="9"/>
  <c r="BG21" i="9"/>
  <c r="CE21" i="9"/>
  <c r="A29" i="16" s="1"/>
  <c r="CF21" i="9"/>
  <c r="B29" i="16" s="1"/>
  <c r="CH21" i="9"/>
  <c r="D29" i="16" s="1"/>
  <c r="BD21" i="9"/>
  <c r="CG21" i="9"/>
  <c r="C29" i="16" s="1"/>
  <c r="CG5" i="9"/>
  <c r="C13" i="16" s="1"/>
  <c r="BG5" i="9"/>
  <c r="CE5" i="9"/>
  <c r="A13" i="16" s="1"/>
  <c r="CH5" i="9"/>
  <c r="D13" i="16" s="1"/>
  <c r="BD5" i="9"/>
  <c r="CF5" i="9"/>
  <c r="B13" i="16" s="1"/>
  <c r="BD11" i="9"/>
  <c r="CE11" i="9"/>
  <c r="A19" i="16" s="1"/>
  <c r="BG11" i="9"/>
  <c r="CF11" i="9"/>
  <c r="B19" i="16" s="1"/>
  <c r="CG11" i="9"/>
  <c r="C19" i="16" s="1"/>
  <c r="CH11" i="9"/>
  <c r="D19" i="16" s="1"/>
  <c r="CF20" i="9"/>
  <c r="B28" i="16" s="1"/>
  <c r="BG20" i="9"/>
  <c r="BD20" i="9"/>
  <c r="CE20" i="9"/>
  <c r="A28" i="16" s="1"/>
  <c r="CG20" i="9"/>
  <c r="C28" i="16" s="1"/>
  <c r="CH20" i="9"/>
  <c r="D28" i="16" s="1"/>
  <c r="BK22" i="9"/>
  <c r="B30" i="14" s="1"/>
  <c r="AY22" i="9"/>
  <c r="AY12" i="9"/>
  <c r="BK12" i="9"/>
  <c r="B20" i="14" s="1"/>
  <c r="BK15" i="9"/>
  <c r="B23" i="14" s="1"/>
  <c r="AY15" i="9"/>
  <c r="BK21" i="9"/>
  <c r="B29" i="14" s="1"/>
  <c r="AY21" i="9"/>
  <c r="BD63" i="9"/>
  <c r="CG63" i="9"/>
  <c r="C31" i="17" s="1"/>
  <c r="CH63" i="9"/>
  <c r="D31" i="17" s="1"/>
  <c r="BG63" i="9"/>
  <c r="CE63" i="9"/>
  <c r="A31" i="17" s="1"/>
  <c r="CF63" i="9"/>
  <c r="B31" i="17" s="1"/>
  <c r="CH56" i="9"/>
  <c r="D24" i="17" s="1"/>
  <c r="CF56" i="9"/>
  <c r="B24" i="17" s="1"/>
  <c r="BD56" i="9"/>
  <c r="CE56" i="9"/>
  <c r="A24" i="17" s="1"/>
  <c r="BG56" i="9"/>
  <c r="CG56" i="9"/>
  <c r="C24" i="17" s="1"/>
  <c r="CF71" i="9"/>
  <c r="B39" i="17" s="1"/>
  <c r="BD71" i="9"/>
  <c r="CG71" i="9"/>
  <c r="C39" i="17" s="1"/>
  <c r="CE71" i="9"/>
  <c r="A39" i="17" s="1"/>
  <c r="CH71" i="9"/>
  <c r="D39" i="17" s="1"/>
  <c r="BG71" i="9"/>
  <c r="CE58" i="9"/>
  <c r="A26" i="17" s="1"/>
  <c r="BG58" i="9"/>
  <c r="CG58" i="9"/>
  <c r="C26" i="17" s="1"/>
  <c r="CF58" i="9"/>
  <c r="B26" i="17" s="1"/>
  <c r="BD58" i="9"/>
  <c r="CH58" i="9"/>
  <c r="D26" i="17" s="1"/>
  <c r="BK52" i="9"/>
  <c r="B20" i="15" s="1"/>
  <c r="BL52" i="9"/>
  <c r="BJ52" i="9"/>
  <c r="A20" i="15" s="1"/>
  <c r="BK56" i="9"/>
  <c r="B24" i="15" s="1"/>
  <c r="BJ56" i="9"/>
  <c r="A24" i="15" s="1"/>
  <c r="BL56" i="9"/>
  <c r="BK65" i="9"/>
  <c r="B33" i="15" s="1"/>
  <c r="BL65" i="9"/>
  <c r="BJ65" i="9"/>
  <c r="A33" i="15" s="1"/>
  <c r="BJ76" i="9"/>
  <c r="A44" i="15" s="1"/>
  <c r="BK76" i="9"/>
  <c r="B44" i="15" s="1"/>
  <c r="BL76" i="9"/>
  <c r="BL44" i="9"/>
  <c r="BJ44" i="9"/>
  <c r="A12" i="15" s="1"/>
  <c r="BK44" i="9"/>
  <c r="B12" i="15" s="1"/>
  <c r="CE24" i="9"/>
  <c r="A32" i="16" s="1"/>
  <c r="CF24" i="9"/>
  <c r="B32" i="16" s="1"/>
  <c r="CH24" i="9"/>
  <c r="D32" i="16" s="1"/>
  <c r="BD24" i="9"/>
  <c r="BG24" i="9"/>
  <c r="CG24" i="9"/>
  <c r="C32" i="16" s="1"/>
  <c r="CE35" i="9"/>
  <c r="A43" i="16" s="1"/>
  <c r="BD35" i="9"/>
  <c r="CG35" i="9"/>
  <c r="C43" i="16" s="1"/>
  <c r="BG35" i="9"/>
  <c r="CH35" i="9"/>
  <c r="D43" i="16" s="1"/>
  <c r="CF35" i="9"/>
  <c r="B43" i="16" s="1"/>
  <c r="CE10" i="9"/>
  <c r="A18" i="16" s="1"/>
  <c r="CG10" i="9"/>
  <c r="C18" i="16" s="1"/>
  <c r="CH10" i="9"/>
  <c r="D18" i="16" s="1"/>
  <c r="CF10" i="9"/>
  <c r="B18" i="16" s="1"/>
  <c r="BD10" i="9"/>
  <c r="BG10" i="9"/>
  <c r="CG16" i="9"/>
  <c r="C24" i="16" s="1"/>
  <c r="CE16" i="9"/>
  <c r="A24" i="16" s="1"/>
  <c r="CF16" i="9"/>
  <c r="B24" i="16" s="1"/>
  <c r="BG16" i="9"/>
  <c r="CH16" i="9"/>
  <c r="D24" i="16" s="1"/>
  <c r="BD16" i="9"/>
  <c r="AY10" i="9"/>
  <c r="BK10" i="9"/>
  <c r="B18" i="14" s="1"/>
  <c r="BK34" i="9"/>
  <c r="B42" i="14" s="1"/>
  <c r="AY34" i="9"/>
  <c r="AY3" i="9"/>
  <c r="BK3" i="9"/>
  <c r="B11" i="14" s="1"/>
  <c r="AY8" i="9"/>
  <c r="BK8" i="9"/>
  <c r="B16" i="14" s="1"/>
  <c r="BG60" i="9"/>
  <c r="CF60" i="9"/>
  <c r="B28" i="17" s="1"/>
  <c r="CE60" i="9"/>
  <c r="A28" i="17" s="1"/>
  <c r="CG60" i="9"/>
  <c r="C28" i="17" s="1"/>
  <c r="BD60" i="9"/>
  <c r="CH60" i="9"/>
  <c r="D28" i="17" s="1"/>
  <c r="BD47" i="9"/>
  <c r="BG47" i="9"/>
  <c r="CE47" i="9"/>
  <c r="A15" i="17" s="1"/>
  <c r="CF47" i="9"/>
  <c r="B15" i="17" s="1"/>
  <c r="CG47" i="9"/>
  <c r="C15" i="17" s="1"/>
  <c r="CH47" i="9"/>
  <c r="D15" i="17" s="1"/>
  <c r="CF73" i="9"/>
  <c r="B41" i="17" s="1"/>
  <c r="BD73" i="9"/>
  <c r="CG73" i="9"/>
  <c r="C41" i="17" s="1"/>
  <c r="CH73" i="9"/>
  <c r="D41" i="17" s="1"/>
  <c r="BG73" i="9"/>
  <c r="CE73" i="9"/>
  <c r="A41" i="17" s="1"/>
  <c r="BK62" i="9"/>
  <c r="B30" i="15" s="1"/>
  <c r="BL62" i="9"/>
  <c r="BJ62" i="9"/>
  <c r="A30" i="15" s="1"/>
  <c r="BD62" i="9"/>
  <c r="BG62" i="9"/>
  <c r="CE62" i="9"/>
  <c r="A30" i="17" s="1"/>
  <c r="CH62" i="9"/>
  <c r="D30" i="17" s="1"/>
  <c r="CF62" i="9"/>
  <c r="B30" i="17" s="1"/>
  <c r="CG62" i="9"/>
  <c r="C30" i="17" s="1"/>
  <c r="BG51" i="9"/>
  <c r="CH51" i="9"/>
  <c r="D19" i="17" s="1"/>
  <c r="BD51" i="9"/>
  <c r="CF51" i="9"/>
  <c r="B19" i="17" s="1"/>
  <c r="CG51" i="9"/>
  <c r="C19" i="17" s="1"/>
  <c r="CE51" i="9"/>
  <c r="A19" i="17" s="1"/>
  <c r="CG70" i="9"/>
  <c r="C38" i="17" s="1"/>
  <c r="CF70" i="9"/>
  <c r="B38" i="17" s="1"/>
  <c r="CE70" i="9"/>
  <c r="A38" i="17" s="1"/>
  <c r="BD70" i="9"/>
  <c r="CH70" i="9"/>
  <c r="D38" i="17" s="1"/>
  <c r="BG70" i="9"/>
  <c r="BL47" i="9"/>
  <c r="BK47" i="9"/>
  <c r="B15" i="15" s="1"/>
  <c r="BJ47" i="9"/>
  <c r="A15" i="15" s="1"/>
  <c r="BL70" i="9"/>
  <c r="BJ70" i="9"/>
  <c r="A38" i="15" s="1"/>
  <c r="BK70" i="9"/>
  <c r="B38" i="15" s="1"/>
  <c r="CE34" i="9"/>
  <c r="A42" i="16" s="1"/>
  <c r="BD34" i="9"/>
  <c r="CH34" i="9"/>
  <c r="D42" i="16" s="1"/>
  <c r="CF34" i="9"/>
  <c r="B42" i="16" s="1"/>
  <c r="CG34" i="9"/>
  <c r="C42" i="16" s="1"/>
  <c r="BG34" i="9"/>
  <c r="CE18" i="9"/>
  <c r="A26" i="16" s="1"/>
  <c r="BD18" i="9"/>
  <c r="CH18" i="9"/>
  <c r="D26" i="16" s="1"/>
  <c r="CF18" i="9"/>
  <c r="B26" i="16" s="1"/>
  <c r="CG18" i="9"/>
  <c r="C26" i="16" s="1"/>
  <c r="BG18" i="9"/>
  <c r="BD22" i="9"/>
  <c r="CG22" i="9"/>
  <c r="C30" i="16" s="1"/>
  <c r="CE22" i="9"/>
  <c r="A30" i="16" s="1"/>
  <c r="BG22" i="9"/>
  <c r="CH22" i="9"/>
  <c r="D30" i="16" s="1"/>
  <c r="CF22" i="9"/>
  <c r="B30" i="16" s="1"/>
  <c r="BK19" i="9"/>
  <c r="B27" i="14" s="1"/>
  <c r="AY19" i="9"/>
  <c r="BK37" i="9"/>
  <c r="B45" i="14" s="1"/>
  <c r="AY37" i="9"/>
  <c r="BK35" i="9"/>
  <c r="B43" i="14" s="1"/>
  <c r="AY35" i="9"/>
  <c r="BK67" i="9"/>
  <c r="B35" i="15" s="1"/>
  <c r="BJ67" i="9"/>
  <c r="A35" i="15" s="1"/>
  <c r="BL67" i="9"/>
  <c r="BL51" i="9"/>
  <c r="BK51" i="9"/>
  <c r="B19" i="15" s="1"/>
  <c r="BJ51" i="9"/>
  <c r="A19" i="15" s="1"/>
  <c r="CH30" i="9"/>
  <c r="D38" i="16" s="1"/>
  <c r="CG30" i="9"/>
  <c r="C38" i="16" s="1"/>
  <c r="CE30" i="9"/>
  <c r="A38" i="16" s="1"/>
  <c r="BD30" i="9"/>
  <c r="CF30" i="9"/>
  <c r="B38" i="16" s="1"/>
  <c r="BG30" i="9"/>
  <c r="BG23" i="9"/>
  <c r="CF23" i="9"/>
  <c r="B31" i="16" s="1"/>
  <c r="CH23" i="9"/>
  <c r="D31" i="16" s="1"/>
  <c r="CG23" i="9"/>
  <c r="C31" i="16" s="1"/>
  <c r="BD23" i="9"/>
  <c r="CE23" i="9"/>
  <c r="A31" i="16" s="1"/>
  <c r="CF9" i="9"/>
  <c r="B17" i="16" s="1"/>
  <c r="CH9" i="9"/>
  <c r="D17" i="16" s="1"/>
  <c r="BD9" i="9"/>
  <c r="BG9" i="9"/>
  <c r="CE9" i="9"/>
  <c r="A17" i="16" s="1"/>
  <c r="CG9" i="9"/>
  <c r="C17" i="16" s="1"/>
  <c r="CH33" i="9"/>
  <c r="D41" i="16" s="1"/>
  <c r="BD33" i="9"/>
  <c r="CG33" i="9"/>
  <c r="C41" i="16" s="1"/>
  <c r="BG33" i="9"/>
  <c r="CE33" i="9"/>
  <c r="A41" i="16" s="1"/>
  <c r="CF33" i="9"/>
  <c r="B41" i="16" s="1"/>
  <c r="CF12" i="9"/>
  <c r="B20" i="16" s="1"/>
  <c r="BG12" i="9"/>
  <c r="CG12" i="9"/>
  <c r="C20" i="16" s="1"/>
  <c r="CH12" i="9"/>
  <c r="D20" i="16" s="1"/>
  <c r="CE12" i="9"/>
  <c r="A20" i="16" s="1"/>
  <c r="BD12" i="9"/>
  <c r="AY6" i="9"/>
  <c r="BK6" i="9"/>
  <c r="B14" i="14" s="1"/>
  <c r="BK30" i="9"/>
  <c r="B38" i="14" s="1"/>
  <c r="AY30" i="9"/>
  <c r="BK24" i="9"/>
  <c r="B32" i="14" s="1"/>
  <c r="AY24" i="9"/>
  <c r="AY13" i="9"/>
  <c r="BK13" i="9"/>
  <c r="B21" i="14" s="1"/>
  <c r="BK38" i="9"/>
  <c r="B46" i="14" s="1"/>
  <c r="AY38" i="9"/>
  <c r="CE49" i="9"/>
  <c r="A17" i="17" s="1"/>
  <c r="BG49" i="9"/>
  <c r="CF49" i="9"/>
  <c r="B17" i="17" s="1"/>
  <c r="CH49" i="9"/>
  <c r="D17" i="17" s="1"/>
  <c r="CG49" i="9"/>
  <c r="C17" i="17" s="1"/>
  <c r="BD49" i="9"/>
  <c r="BD55" i="9"/>
  <c r="CH55" i="9"/>
  <c r="D23" i="17" s="1"/>
  <c r="BG55" i="9"/>
  <c r="CE55" i="9"/>
  <c r="A23" i="17" s="1"/>
  <c r="CF55" i="9"/>
  <c r="B23" i="17" s="1"/>
  <c r="CG55" i="9"/>
  <c r="C23" i="17" s="1"/>
  <c r="CE43" i="9"/>
  <c r="A11" i="17" s="1"/>
  <c r="BG43" i="9"/>
  <c r="BD43" i="9"/>
  <c r="CG43" i="9"/>
  <c r="C11" i="17" s="1"/>
  <c r="CF43" i="9"/>
  <c r="B11" i="17" s="1"/>
  <c r="CH43" i="9"/>
  <c r="D11" i="17" s="1"/>
  <c r="CF68" i="9"/>
  <c r="B36" i="17" s="1"/>
  <c r="BG68" i="9"/>
  <c r="CG68" i="9"/>
  <c r="C36" i="17" s="1"/>
  <c r="CH68" i="9"/>
  <c r="D36" i="17" s="1"/>
  <c r="CE68" i="9"/>
  <c r="A36" i="17" s="1"/>
  <c r="BD68" i="9"/>
  <c r="CF77" i="9"/>
  <c r="B45" i="17" s="1"/>
  <c r="BG77" i="9"/>
  <c r="CE77" i="9"/>
  <c r="A45" i="17" s="1"/>
  <c r="CG77" i="9"/>
  <c r="C45" i="17" s="1"/>
  <c r="CH77" i="9"/>
  <c r="D45" i="17" s="1"/>
  <c r="BD77" i="9"/>
  <c r="BK69" i="9"/>
  <c r="B37" i="15" s="1"/>
  <c r="BL69" i="9"/>
  <c r="BJ69" i="9"/>
  <c r="A37" i="15" s="1"/>
  <c r="BL48" i="9"/>
  <c r="BJ48" i="9"/>
  <c r="A16" i="15" s="1"/>
  <c r="BK48" i="9"/>
  <c r="B16" i="15" s="1"/>
  <c r="BK77" i="9"/>
  <c r="B45" i="15" s="1"/>
  <c r="BL77" i="9"/>
  <c r="BJ77" i="9"/>
  <c r="A45" i="15" s="1"/>
  <c r="BJ49" i="9"/>
  <c r="A17" i="15" s="1"/>
  <c r="BK49" i="9"/>
  <c r="B17" i="15" s="1"/>
  <c r="BL49" i="9"/>
  <c r="CG15" i="9"/>
  <c r="C23" i="16" s="1"/>
  <c r="CE15" i="9"/>
  <c r="A23" i="16" s="1"/>
  <c r="CF15" i="9"/>
  <c r="B23" i="16" s="1"/>
  <c r="BD15" i="9"/>
  <c r="CH15" i="9"/>
  <c r="D23" i="16" s="1"/>
  <c r="BG15" i="9"/>
  <c r="CH13" i="9"/>
  <c r="D21" i="16" s="1"/>
  <c r="BG13" i="9"/>
  <c r="CE13" i="9"/>
  <c r="A21" i="16" s="1"/>
  <c r="CF13" i="9"/>
  <c r="B21" i="16" s="1"/>
  <c r="BD13" i="9"/>
  <c r="CG13" i="9"/>
  <c r="C21" i="16" s="1"/>
  <c r="BD4" i="9"/>
  <c r="CG4" i="9"/>
  <c r="C12" i="16" s="1"/>
  <c r="CH4" i="9"/>
  <c r="D12" i="16" s="1"/>
  <c r="CE4" i="9"/>
  <c r="A12" i="16" s="1"/>
  <c r="CF4" i="9"/>
  <c r="B12" i="16" s="1"/>
  <c r="BG4" i="9"/>
  <c r="CG27" i="9"/>
  <c r="C35" i="16" s="1"/>
  <c r="CH27" i="9"/>
  <c r="D35" i="16" s="1"/>
  <c r="CF27" i="9"/>
  <c r="B35" i="16" s="1"/>
  <c r="BG27" i="9"/>
  <c r="BD27" i="9"/>
  <c r="CE27" i="9"/>
  <c r="A35" i="16" s="1"/>
  <c r="BG19" i="9"/>
  <c r="BD19" i="9"/>
  <c r="CF19" i="9"/>
  <c r="B27" i="16" s="1"/>
  <c r="CG19" i="9"/>
  <c r="C27" i="16" s="1"/>
  <c r="CE19" i="9"/>
  <c r="A27" i="16" s="1"/>
  <c r="CH19" i="9"/>
  <c r="D27" i="16" s="1"/>
  <c r="AY7" i="9"/>
  <c r="BK7" i="9"/>
  <c r="B15" i="14" s="1"/>
  <c r="AY5" i="9"/>
  <c r="BK5" i="9"/>
  <c r="B13" i="14" s="1"/>
  <c r="AY11" i="9"/>
  <c r="BK11" i="9"/>
  <c r="B19" i="14" s="1"/>
  <c r="AY33" i="9"/>
  <c r="BK33" i="9"/>
  <c r="B41" i="14" s="1"/>
  <c r="AY29" i="9"/>
  <c r="BK29" i="9"/>
  <c r="B37" i="14" s="1"/>
  <c r="BK43" i="9"/>
  <c r="B11" i="15" s="1"/>
  <c r="BJ43" i="9"/>
  <c r="A11" i="15" s="1"/>
  <c r="BL43" i="9"/>
  <c r="BJ75" i="9"/>
  <c r="A43" i="15" s="1"/>
  <c r="BK75" i="9"/>
  <c r="B43" i="15" s="1"/>
  <c r="BL75" i="9"/>
  <c r="BL68" i="9"/>
  <c r="BK68" i="9"/>
  <c r="B36" i="15" s="1"/>
  <c r="BJ68" i="9"/>
  <c r="A36" i="15" s="1"/>
  <c r="CH44" i="9"/>
  <c r="D12" i="17" s="1"/>
  <c r="CF44" i="9"/>
  <c r="B12" i="17" s="1"/>
  <c r="CE44" i="9"/>
  <c r="A12" i="17" s="1"/>
  <c r="CG44" i="9"/>
  <c r="C12" i="17" s="1"/>
  <c r="BD44" i="9"/>
  <c r="BG44" i="9"/>
  <c r="BL63" i="9"/>
  <c r="BJ63" i="9"/>
  <c r="A31" i="15" s="1"/>
  <c r="BK63" i="9"/>
  <c r="B31" i="15" s="1"/>
  <c r="BJ45" i="9"/>
  <c r="A13" i="15" s="1"/>
  <c r="BL45" i="9"/>
  <c r="BK45" i="9"/>
  <c r="B13" i="15" s="1"/>
  <c r="BG29" i="9"/>
  <c r="CF29" i="9"/>
  <c r="B37" i="16" s="1"/>
  <c r="CG29" i="9"/>
  <c r="C37" i="16" s="1"/>
  <c r="CE29" i="9"/>
  <c r="A37" i="16" s="1"/>
  <c r="CH29" i="9"/>
  <c r="D37" i="16" s="1"/>
  <c r="BD29" i="9"/>
  <c r="AY4" i="9"/>
  <c r="BK4" i="9"/>
  <c r="B12" i="14" s="1"/>
  <c r="CH76" i="9"/>
  <c r="D44" i="17" s="1"/>
  <c r="CF76" i="9"/>
  <c r="B44" i="17" s="1"/>
  <c r="BD76" i="9"/>
  <c r="BG76" i="9"/>
  <c r="CG76" i="9"/>
  <c r="C44" i="17" s="1"/>
  <c r="CE76" i="9"/>
  <c r="A44" i="17" s="1"/>
  <c r="BD54" i="9"/>
  <c r="CF54" i="9"/>
  <c r="B22" i="17" s="1"/>
  <c r="CG54" i="9"/>
  <c r="C22" i="17" s="1"/>
  <c r="CH54" i="9"/>
  <c r="D22" i="17" s="1"/>
  <c r="CE54" i="9"/>
  <c r="A22" i="17" s="1"/>
  <c r="BG54" i="9"/>
  <c r="BD64" i="9"/>
  <c r="CG64" i="9"/>
  <c r="C32" i="17" s="1"/>
  <c r="CE64" i="9"/>
  <c r="A32" i="17" s="1"/>
  <c r="CH64" i="9"/>
  <c r="D32" i="17" s="1"/>
  <c r="CF64" i="9"/>
  <c r="B32" i="17" s="1"/>
  <c r="BG64" i="9"/>
  <c r="BD48" i="9"/>
  <c r="CH48" i="9"/>
  <c r="D16" i="17" s="1"/>
  <c r="CE48" i="9"/>
  <c r="A16" i="17" s="1"/>
  <c r="CG48" i="9"/>
  <c r="C16" i="17" s="1"/>
  <c r="CF48" i="9"/>
  <c r="B16" i="17" s="1"/>
  <c r="BG48" i="9"/>
  <c r="BG65" i="9"/>
  <c r="CF65" i="9"/>
  <c r="B33" i="17" s="1"/>
  <c r="CG65" i="9"/>
  <c r="C33" i="17" s="1"/>
  <c r="BD65" i="9"/>
  <c r="CH65" i="9"/>
  <c r="D33" i="17" s="1"/>
  <c r="CE65" i="9"/>
  <c r="A33" i="17" s="1"/>
  <c r="BK53" i="9"/>
  <c r="B21" i="15" s="1"/>
  <c r="BJ53" i="9"/>
  <c r="A21" i="15" s="1"/>
  <c r="BL53" i="9"/>
  <c r="BL71" i="9"/>
  <c r="BJ71" i="9"/>
  <c r="A39" i="15" s="1"/>
  <c r="BK71" i="9"/>
  <c r="B39" i="15" s="1"/>
  <c r="CG53" i="9"/>
  <c r="C21" i="17" s="1"/>
  <c r="BG53" i="9"/>
  <c r="CE53" i="9"/>
  <c r="A21" i="17" s="1"/>
  <c r="CF53" i="9"/>
  <c r="B21" i="17" s="1"/>
  <c r="BD53" i="9"/>
  <c r="CH53" i="9"/>
  <c r="D21" i="17" s="1"/>
  <c r="CE50" i="9"/>
  <c r="A18" i="17" s="1"/>
  <c r="BD50" i="9"/>
  <c r="CF50" i="9"/>
  <c r="B18" i="17" s="1"/>
  <c r="CG50" i="9"/>
  <c r="C18" i="17" s="1"/>
  <c r="BG50" i="9"/>
  <c r="CH50" i="9"/>
  <c r="D18" i="17" s="1"/>
  <c r="CE57" i="9"/>
  <c r="A25" i="17" s="1"/>
  <c r="CG57" i="9"/>
  <c r="C25" i="17" s="1"/>
  <c r="CH57" i="9"/>
  <c r="D25" i="17" s="1"/>
  <c r="BG57" i="9"/>
  <c r="CF57" i="9"/>
  <c r="B25" i="17" s="1"/>
  <c r="BD57" i="9"/>
  <c r="BG74" i="9"/>
  <c r="CF74" i="9"/>
  <c r="B42" i="17" s="1"/>
  <c r="CG74" i="9"/>
  <c r="C42" i="17" s="1"/>
  <c r="BD74" i="9"/>
  <c r="CE74" i="9"/>
  <c r="A42" i="17" s="1"/>
  <c r="CH74" i="9"/>
  <c r="D42" i="17" s="1"/>
  <c r="BD75" i="9"/>
  <c r="BG75" i="9"/>
  <c r="CF75" i="9"/>
  <c r="B43" i="17" s="1"/>
  <c r="CH75" i="9"/>
  <c r="D43" i="17" s="1"/>
  <c r="CG75" i="9"/>
  <c r="C43" i="17" s="1"/>
  <c r="CE75" i="9"/>
  <c r="A43" i="17" s="1"/>
  <c r="BK46" i="9"/>
  <c r="B14" i="15" s="1"/>
  <c r="BL46" i="9"/>
  <c r="BJ46" i="9"/>
  <c r="A14" i="15" s="1"/>
  <c r="BK73" i="9"/>
  <c r="B41" i="15" s="1"/>
  <c r="BL73" i="9"/>
  <c r="BJ73" i="9"/>
  <c r="A41" i="15" s="1"/>
  <c r="BL72" i="9"/>
  <c r="BJ72" i="9"/>
  <c r="A40" i="15" s="1"/>
  <c r="BK72" i="9"/>
  <c r="B40" i="15" s="1"/>
  <c r="BL60" i="9"/>
  <c r="BJ60" i="9"/>
  <c r="A28" i="15" s="1"/>
  <c r="BK60" i="9"/>
  <c r="B28" i="15" s="1"/>
  <c r="CH37" i="9"/>
  <c r="D45" i="16" s="1"/>
  <c r="CE37" i="9"/>
  <c r="A45" i="16" s="1"/>
  <c r="BD37" i="9"/>
  <c r="CG37" i="9"/>
  <c r="C45" i="16" s="1"/>
  <c r="BG37" i="9"/>
  <c r="CF37" i="9"/>
  <c r="B45" i="16" s="1"/>
  <c r="CH8" i="9"/>
  <c r="D16" i="16" s="1"/>
  <c r="CG8" i="9"/>
  <c r="C16" i="16" s="1"/>
  <c r="BD8" i="9"/>
  <c r="BG8" i="9"/>
  <c r="CE8" i="9"/>
  <c r="A16" i="16" s="1"/>
  <c r="CF8" i="9"/>
  <c r="B16" i="16" s="1"/>
  <c r="CG31" i="9"/>
  <c r="C39" i="16" s="1"/>
  <c r="CE31" i="9"/>
  <c r="A39" i="16" s="1"/>
  <c r="CF31" i="9"/>
  <c r="B39" i="16" s="1"/>
  <c r="BD31" i="9"/>
  <c r="CH31" i="9"/>
  <c r="D39" i="16" s="1"/>
  <c r="BG31" i="9"/>
  <c r="CE28" i="9"/>
  <c r="A36" i="16" s="1"/>
  <c r="CG28" i="9"/>
  <c r="C36" i="16" s="1"/>
  <c r="BD28" i="9"/>
  <c r="CF28" i="9"/>
  <c r="B36" i="16" s="1"/>
  <c r="CH28" i="9"/>
  <c r="D36" i="16" s="1"/>
  <c r="BG28" i="9"/>
  <c r="CH6" i="9"/>
  <c r="D14" i="16" s="1"/>
  <c r="CF6" i="9"/>
  <c r="B14" i="16" s="1"/>
  <c r="BG6" i="9"/>
  <c r="CG6" i="9"/>
  <c r="C14" i="16" s="1"/>
  <c r="CE6" i="9"/>
  <c r="A14" i="16" s="1"/>
  <c r="BD6" i="9"/>
  <c r="BK26" i="9"/>
  <c r="B34" i="14" s="1"/>
  <c r="AY26" i="9"/>
  <c r="BK17" i="9"/>
  <c r="B25" i="14" s="1"/>
  <c r="AY17" i="9"/>
  <c r="BK36" i="9"/>
  <c r="B44" i="14" s="1"/>
  <c r="AY36" i="9"/>
  <c r="BK25" i="9"/>
  <c r="B33" i="14" s="1"/>
  <c r="AY25" i="9"/>
  <c r="BK16" i="9"/>
  <c r="B24" i="14" s="1"/>
  <c r="AY16" i="9"/>
  <c r="BD59" i="9"/>
  <c r="CG59" i="9"/>
  <c r="C27" i="17" s="1"/>
  <c r="CH59" i="9"/>
  <c r="D27" i="17" s="1"/>
  <c r="BG59" i="9"/>
  <c r="CE59" i="9"/>
  <c r="A27" i="17" s="1"/>
  <c r="CF59" i="9"/>
  <c r="B27" i="17" s="1"/>
  <c r="CE72" i="9"/>
  <c r="A40" i="17" s="1"/>
  <c r="BD72" i="9"/>
  <c r="CH72" i="9"/>
  <c r="D40" i="17" s="1"/>
  <c r="CG72" i="9"/>
  <c r="C40" i="17" s="1"/>
  <c r="CF72" i="9"/>
  <c r="B40" i="17" s="1"/>
  <c r="BG72" i="9"/>
  <c r="CF61" i="9"/>
  <c r="B29" i="17" s="1"/>
  <c r="BG61" i="9"/>
  <c r="CE61" i="9"/>
  <c r="A29" i="17" s="1"/>
  <c r="BD61" i="9"/>
  <c r="CG61" i="9"/>
  <c r="C29" i="17" s="1"/>
  <c r="CH61" i="9"/>
  <c r="D29" i="17" s="1"/>
  <c r="CF45" i="9"/>
  <c r="B13" i="17" s="1"/>
  <c r="BG45" i="9"/>
  <c r="CE45" i="9"/>
  <c r="A13" i="17" s="1"/>
  <c r="CG45" i="9"/>
  <c r="C13" i="17" s="1"/>
  <c r="BD45" i="9"/>
  <c r="CH45" i="9"/>
  <c r="D13" i="17" s="1"/>
  <c r="CF46" i="9"/>
  <c r="B14" i="17" s="1"/>
  <c r="CG46" i="9"/>
  <c r="C14" i="17" s="1"/>
  <c r="CH46" i="9"/>
  <c r="D14" i="17" s="1"/>
  <c r="CE46" i="9"/>
  <c r="A14" i="17" s="1"/>
  <c r="BD46" i="9"/>
  <c r="BG46" i="9"/>
  <c r="BJ64" i="9"/>
  <c r="A32" i="15" s="1"/>
  <c r="BK64" i="9"/>
  <c r="B32" i="15" s="1"/>
  <c r="BL64" i="9"/>
  <c r="BK59" i="9"/>
  <c r="B27" i="15" s="1"/>
  <c r="BJ59" i="9"/>
  <c r="A27" i="15" s="1"/>
  <c r="BL59" i="9"/>
  <c r="BJ58" i="9"/>
  <c r="A26" i="15" s="1"/>
  <c r="BK58" i="9"/>
  <c r="B26" i="15" s="1"/>
  <c r="BL58" i="9"/>
  <c r="BJ78" i="9"/>
  <c r="A46" i="15" s="1"/>
  <c r="BK78" i="9"/>
  <c r="B46" i="15" s="1"/>
  <c r="BL78" i="9"/>
  <c r="BD17" i="9"/>
  <c r="CE17" i="9"/>
  <c r="A25" i="16" s="1"/>
  <c r="CG17" i="9"/>
  <c r="C25" i="16" s="1"/>
  <c r="CF17" i="9"/>
  <c r="B25" i="16" s="1"/>
  <c r="CH17" i="9"/>
  <c r="D25" i="16" s="1"/>
  <c r="BG17" i="9"/>
  <c r="CE26" i="9"/>
  <c r="A34" i="16" s="1"/>
  <c r="BD26" i="9"/>
  <c r="CH26" i="9"/>
  <c r="D34" i="16" s="1"/>
  <c r="CF26" i="9"/>
  <c r="B34" i="16" s="1"/>
  <c r="CG26" i="9"/>
  <c r="C34" i="16" s="1"/>
  <c r="BG26" i="9"/>
  <c r="CE36" i="9"/>
  <c r="A44" i="16" s="1"/>
  <c r="CH36" i="9"/>
  <c r="D44" i="16" s="1"/>
  <c r="BD36" i="9"/>
  <c r="CF36" i="9"/>
  <c r="B44" i="16" s="1"/>
  <c r="CG36" i="9"/>
  <c r="C44" i="16" s="1"/>
  <c r="BG36" i="9"/>
  <c r="BG32" i="9"/>
  <c r="CE32" i="9"/>
  <c r="A40" i="16" s="1"/>
  <c r="CF32" i="9"/>
  <c r="B40" i="16" s="1"/>
  <c r="CH32" i="9"/>
  <c r="D40" i="16" s="1"/>
  <c r="BD32" i="9"/>
  <c r="CG32" i="9"/>
  <c r="C40" i="16" s="1"/>
  <c r="CH25" i="9"/>
  <c r="D33" i="16" s="1"/>
  <c r="CE25" i="9"/>
  <c r="A33" i="16" s="1"/>
  <c r="CF25" i="9"/>
  <c r="B33" i="16" s="1"/>
  <c r="BD25" i="9"/>
  <c r="CG25" i="9"/>
  <c r="C33" i="16" s="1"/>
  <c r="BG25" i="9"/>
  <c r="BK32" i="9"/>
  <c r="B40" i="14" s="1"/>
  <c r="AY32" i="9"/>
  <c r="BK28" i="9"/>
  <c r="B36" i="14" s="1"/>
  <c r="AY28" i="9"/>
  <c r="BK20" i="9"/>
  <c r="B28" i="14" s="1"/>
  <c r="AY20" i="9"/>
  <c r="BK23" i="9"/>
  <c r="B31" i="14" s="1"/>
  <c r="AY23" i="9"/>
  <c r="AY18" i="9"/>
  <c r="BK18" i="9"/>
  <c r="B26" i="14" s="1"/>
  <c r="BJ15" i="9" l="1"/>
  <c r="A23" i="14" s="1"/>
  <c r="BL15" i="9"/>
  <c r="BL23" i="9"/>
  <c r="BJ23" i="9"/>
  <c r="A31" i="14" s="1"/>
  <c r="BL16" i="9"/>
  <c r="BJ16" i="9"/>
  <c r="A24" i="14" s="1"/>
  <c r="BL26" i="9"/>
  <c r="BJ26" i="9"/>
  <c r="A34" i="14" s="1"/>
  <c r="BM43" i="9"/>
  <c r="D11" i="15" s="1"/>
  <c r="C11" i="15"/>
  <c r="BJ11" i="9"/>
  <c r="A19" i="14" s="1"/>
  <c r="BL11" i="9"/>
  <c r="BL13" i="9"/>
  <c r="BJ13" i="9"/>
  <c r="A21" i="14" s="1"/>
  <c r="C35" i="15"/>
  <c r="BM67" i="9"/>
  <c r="D35" i="15" s="1"/>
  <c r="BM47" i="9"/>
  <c r="D15" i="15" s="1"/>
  <c r="C15" i="15"/>
  <c r="BL18" i="9"/>
  <c r="BJ18" i="9"/>
  <c r="A26" i="14" s="1"/>
  <c r="C32" i="15"/>
  <c r="BM64" i="9"/>
  <c r="D32" i="15" s="1"/>
  <c r="BM73" i="9"/>
  <c r="D41" i="15" s="1"/>
  <c r="C41" i="15"/>
  <c r="BL4" i="9"/>
  <c r="BJ4" i="9"/>
  <c r="A12" i="14" s="1"/>
  <c r="BM45" i="9"/>
  <c r="D13" i="15" s="1"/>
  <c r="C13" i="15"/>
  <c r="BM77" i="9"/>
  <c r="D45" i="15" s="1"/>
  <c r="C45" i="15"/>
  <c r="C19" i="15"/>
  <c r="BM51" i="9"/>
  <c r="D19" i="15" s="1"/>
  <c r="BL19" i="9"/>
  <c r="BJ19" i="9"/>
  <c r="A27" i="14" s="1"/>
  <c r="BJ10" i="9"/>
  <c r="A18" i="14" s="1"/>
  <c r="BL10" i="9"/>
  <c r="BM65" i="9"/>
  <c r="D33" i="15" s="1"/>
  <c r="C33" i="15"/>
  <c r="BL21" i="9"/>
  <c r="BJ21" i="9"/>
  <c r="A29" i="14" s="1"/>
  <c r="BM74" i="9"/>
  <c r="D42" i="15" s="1"/>
  <c r="C42" i="15"/>
  <c r="BL27" i="9"/>
  <c r="BJ27" i="9"/>
  <c r="A35" i="14" s="1"/>
  <c r="BM58" i="9"/>
  <c r="D26" i="15" s="1"/>
  <c r="C26" i="15"/>
  <c r="C24" i="15"/>
  <c r="BM56" i="9"/>
  <c r="D24" i="15" s="1"/>
  <c r="BL33" i="9"/>
  <c r="BJ33" i="9"/>
  <c r="A41" i="14" s="1"/>
  <c r="BM66" i="9"/>
  <c r="D34" i="15" s="1"/>
  <c r="C34" i="15"/>
  <c r="BM69" i="9"/>
  <c r="D37" i="15" s="1"/>
  <c r="C37" i="15"/>
  <c r="BM70" i="9"/>
  <c r="D38" i="15" s="1"/>
  <c r="C38" i="15"/>
  <c r="BL28" i="9"/>
  <c r="BJ28" i="9"/>
  <c r="A36" i="14" s="1"/>
  <c r="C27" i="15"/>
  <c r="BM59" i="9"/>
  <c r="D27" i="15" s="1"/>
  <c r="BJ36" i="9"/>
  <c r="A44" i="14" s="1"/>
  <c r="BL36" i="9"/>
  <c r="C39" i="15"/>
  <c r="BM71" i="9"/>
  <c r="D39" i="15" s="1"/>
  <c r="BM68" i="9"/>
  <c r="D36" i="15" s="1"/>
  <c r="C36" i="15"/>
  <c r="BJ29" i="9"/>
  <c r="A37" i="14" s="1"/>
  <c r="BL29" i="9"/>
  <c r="BL7" i="9"/>
  <c r="BJ7" i="9"/>
  <c r="A15" i="14" s="1"/>
  <c r="BM62" i="9"/>
  <c r="D30" i="15" s="1"/>
  <c r="C30" i="15"/>
  <c r="BL34" i="9"/>
  <c r="BJ34" i="9"/>
  <c r="A42" i="14" s="1"/>
  <c r="BL12" i="9"/>
  <c r="BJ12" i="9"/>
  <c r="A20" i="14" s="1"/>
  <c r="BM57" i="9"/>
  <c r="D25" i="15" s="1"/>
  <c r="C25" i="15"/>
  <c r="BM54" i="9"/>
  <c r="D22" i="15" s="1"/>
  <c r="C22" i="15"/>
  <c r="BL31" i="9"/>
  <c r="BJ31" i="9"/>
  <c r="A39" i="14" s="1"/>
  <c r="BJ8" i="9"/>
  <c r="A16" i="14" s="1"/>
  <c r="BL8" i="9"/>
  <c r="BJ9" i="9"/>
  <c r="A17" i="14" s="1"/>
  <c r="BL9" i="9"/>
  <c r="BJ32" i="9"/>
  <c r="A40" i="14" s="1"/>
  <c r="BL32" i="9"/>
  <c r="BJ17" i="9"/>
  <c r="A25" i="14" s="1"/>
  <c r="BL17" i="9"/>
  <c r="BJ6" i="9"/>
  <c r="A14" i="14" s="1"/>
  <c r="BL6" i="9"/>
  <c r="C40" i="15"/>
  <c r="BM72" i="9"/>
  <c r="D40" i="15" s="1"/>
  <c r="BM75" i="9"/>
  <c r="D43" i="15" s="1"/>
  <c r="C43" i="15"/>
  <c r="C20" i="15"/>
  <c r="BM52" i="9"/>
  <c r="D20" i="15" s="1"/>
  <c r="C31" i="15"/>
  <c r="BM63" i="9"/>
  <c r="D31" i="15" s="1"/>
  <c r="C17" i="15"/>
  <c r="BM49" i="9"/>
  <c r="D17" i="15" s="1"/>
  <c r="C16" i="15"/>
  <c r="BM48" i="9"/>
  <c r="D16" i="15" s="1"/>
  <c r="BL30" i="9"/>
  <c r="BJ30" i="9"/>
  <c r="A38" i="14" s="1"/>
  <c r="BL35" i="9"/>
  <c r="BJ35" i="9"/>
  <c r="A43" i="14" s="1"/>
  <c r="BL3" i="9"/>
  <c r="BJ3" i="9"/>
  <c r="A11" i="14" s="1"/>
  <c r="C44" i="15"/>
  <c r="BM76" i="9"/>
  <c r="D44" i="15" s="1"/>
  <c r="BL14" i="9"/>
  <c r="BJ14" i="9"/>
  <c r="A22" i="14" s="1"/>
  <c r="BJ24" i="9"/>
  <c r="A32" i="14" s="1"/>
  <c r="BL24" i="9"/>
  <c r="C23" i="15"/>
  <c r="BM55" i="9"/>
  <c r="D23" i="15" s="1"/>
  <c r="BM78" i="9"/>
  <c r="D46" i="15" s="1"/>
  <c r="C46" i="15"/>
  <c r="BM50" i="9"/>
  <c r="D18" i="15" s="1"/>
  <c r="C18" i="15"/>
  <c r="BM53" i="9"/>
  <c r="D21" i="15" s="1"/>
  <c r="C21" i="15"/>
  <c r="BL38" i="9"/>
  <c r="BJ38" i="9"/>
  <c r="A46" i="14" s="1"/>
  <c r="BJ37" i="9"/>
  <c r="A45" i="14" s="1"/>
  <c r="BL37" i="9"/>
  <c r="BJ22" i="9"/>
  <c r="A30" i="14" s="1"/>
  <c r="BL22" i="9"/>
  <c r="BL20" i="9"/>
  <c r="BJ20" i="9"/>
  <c r="A28" i="14" s="1"/>
  <c r="BJ25" i="9"/>
  <c r="A33" i="14" s="1"/>
  <c r="BL25" i="9"/>
  <c r="BM60" i="9"/>
  <c r="D28" i="15" s="1"/>
  <c r="C28" i="15"/>
  <c r="BM46" i="9"/>
  <c r="D14" i="15" s="1"/>
  <c r="C14" i="15"/>
  <c r="BJ5" i="9"/>
  <c r="A13" i="14" s="1"/>
  <c r="BL5" i="9"/>
  <c r="BM44" i="9"/>
  <c r="D12" i="15" s="1"/>
  <c r="C12" i="15"/>
  <c r="C29" i="15"/>
  <c r="BM61" i="9"/>
  <c r="D29" i="15" s="1"/>
  <c r="C17" i="14" l="1"/>
  <c r="BM9" i="9"/>
  <c r="D17" i="14" s="1"/>
  <c r="BM14" i="9"/>
  <c r="D22" i="14" s="1"/>
  <c r="C22" i="14"/>
  <c r="C38" i="14"/>
  <c r="BM30" i="9"/>
  <c r="D38" i="14" s="1"/>
  <c r="C39" i="14"/>
  <c r="BM31" i="9"/>
  <c r="D39" i="14" s="1"/>
  <c r="C42" i="14"/>
  <c r="BM34" i="9"/>
  <c r="D42" i="14" s="1"/>
  <c r="C36" i="14"/>
  <c r="BM28" i="9"/>
  <c r="D36" i="14" s="1"/>
  <c r="C41" i="14"/>
  <c r="BM33" i="9"/>
  <c r="D41" i="14" s="1"/>
  <c r="BM19" i="9"/>
  <c r="D27" i="14" s="1"/>
  <c r="C27" i="14"/>
  <c r="BM4" i="9"/>
  <c r="D12" i="14" s="1"/>
  <c r="C12" i="14"/>
  <c r="BM22" i="9"/>
  <c r="D30" i="14" s="1"/>
  <c r="C30" i="14"/>
  <c r="C25" i="14"/>
  <c r="BM17" i="9"/>
  <c r="D25" i="14" s="1"/>
  <c r="BM15" i="9"/>
  <c r="D23" i="14" s="1"/>
  <c r="C23" i="14"/>
  <c r="BM20" i="9"/>
  <c r="D28" i="14" s="1"/>
  <c r="C28" i="14"/>
  <c r="C43" i="14"/>
  <c r="BM35" i="9"/>
  <c r="D43" i="14" s="1"/>
  <c r="BM12" i="9"/>
  <c r="D20" i="14" s="1"/>
  <c r="C20" i="14"/>
  <c r="BM27" i="9"/>
  <c r="D35" i="14" s="1"/>
  <c r="C35" i="14"/>
  <c r="BM18" i="9"/>
  <c r="D26" i="14" s="1"/>
  <c r="C26" i="14"/>
  <c r="BM23" i="9"/>
  <c r="D31" i="14" s="1"/>
  <c r="C31" i="14"/>
  <c r="BM25" i="9"/>
  <c r="D33" i="14" s="1"/>
  <c r="C33" i="14"/>
  <c r="BM5" i="9"/>
  <c r="D13" i="14" s="1"/>
  <c r="C13" i="14"/>
  <c r="C32" i="14"/>
  <c r="BM24" i="9"/>
  <c r="D32" i="14" s="1"/>
  <c r="BM6" i="9"/>
  <c r="D14" i="14" s="1"/>
  <c r="C14" i="14"/>
  <c r="BM8" i="9"/>
  <c r="D16" i="14" s="1"/>
  <c r="C16" i="14"/>
  <c r="BM29" i="9"/>
  <c r="D37" i="14" s="1"/>
  <c r="C37" i="14"/>
  <c r="C18" i="14"/>
  <c r="BM10" i="9"/>
  <c r="D18" i="14" s="1"/>
  <c r="BM11" i="9"/>
  <c r="D19" i="14" s="1"/>
  <c r="C19" i="14"/>
  <c r="BM38" i="9"/>
  <c r="D46" i="14" s="1"/>
  <c r="C46" i="14"/>
  <c r="C11" i="14"/>
  <c r="BM3" i="9"/>
  <c r="D11" i="14" s="1"/>
  <c r="BM7" i="9"/>
  <c r="D15" i="14" s="1"/>
  <c r="C15" i="14"/>
  <c r="C21" i="14"/>
  <c r="BM13" i="9"/>
  <c r="D21" i="14" s="1"/>
  <c r="C24" i="14"/>
  <c r="BM16" i="9"/>
  <c r="D24" i="14" s="1"/>
  <c r="BM36" i="9"/>
  <c r="D44" i="14" s="1"/>
  <c r="C44" i="14"/>
  <c r="BM21" i="9"/>
  <c r="D29" i="14" s="1"/>
  <c r="C29" i="14"/>
  <c r="BM26" i="9"/>
  <c r="D34" i="14" s="1"/>
  <c r="C34" i="14"/>
  <c r="BM37" i="9"/>
  <c r="D45" i="14" s="1"/>
  <c r="C45" i="14"/>
  <c r="BM32" i="9"/>
  <c r="D40" i="14" s="1"/>
  <c r="C40" i="14"/>
  <c r="BB43" i="9" a="1"/>
  <c r="BH43" i="9" a="1"/>
  <c r="BB77" i="9" l="1"/>
  <c r="BP37" i="9" s="1"/>
  <c r="BB76" i="9"/>
  <c r="BC76" i="9" s="1"/>
  <c r="BB48" i="9"/>
  <c r="BC48" i="9" s="1"/>
  <c r="BB59" i="9"/>
  <c r="BP19" i="9" s="1"/>
  <c r="BB78" i="9"/>
  <c r="BP38" i="9" s="1"/>
  <c r="BB49" i="9"/>
  <c r="BP9" i="9" s="1"/>
  <c r="BB60" i="9"/>
  <c r="BP20" i="9" s="1"/>
  <c r="BB67" i="9"/>
  <c r="BP27" i="9" s="1"/>
  <c r="BB53" i="9"/>
  <c r="BP13" i="9" s="1"/>
  <c r="BB62" i="9"/>
  <c r="BP22" i="9" s="1"/>
  <c r="BB70" i="9"/>
  <c r="BC70" i="9" s="1"/>
  <c r="BB44" i="9"/>
  <c r="BC44" i="9" s="1"/>
  <c r="BB61" i="9"/>
  <c r="BP21" i="9" s="1"/>
  <c r="BB54" i="9"/>
  <c r="BC54" i="9" s="1"/>
  <c r="BB73" i="9"/>
  <c r="BP33" i="9" s="1"/>
  <c r="BB58" i="9"/>
  <c r="BC58" i="9" s="1"/>
  <c r="BB51" i="9"/>
  <c r="BP11" i="9" s="1"/>
  <c r="BB74" i="9"/>
  <c r="BC74" i="9" s="1"/>
  <c r="BB75" i="9"/>
  <c r="BC75" i="9" s="1"/>
  <c r="BB43" i="9"/>
  <c r="BP3" i="9" s="1"/>
  <c r="BB50" i="9"/>
  <c r="BC50" i="9" s="1"/>
  <c r="BB46" i="9"/>
  <c r="BB68" i="9"/>
  <c r="BC68" i="9" s="1"/>
  <c r="BB47" i="9"/>
  <c r="BB71" i="9"/>
  <c r="BC71" i="9" s="1"/>
  <c r="BB64" i="9"/>
  <c r="BP24" i="9" s="1"/>
  <c r="BB66" i="9"/>
  <c r="BC66" i="9" s="1"/>
  <c r="BB52" i="9"/>
  <c r="BC52" i="9" s="1"/>
  <c r="BB56" i="9"/>
  <c r="BP16" i="9" s="1"/>
  <c r="BB45" i="9"/>
  <c r="BP5" i="9" s="1"/>
  <c r="BB69" i="9"/>
  <c r="BC69" i="9" s="1"/>
  <c r="BB72" i="9"/>
  <c r="BC72" i="9" s="1"/>
  <c r="BB65" i="9"/>
  <c r="BP25" i="9" s="1"/>
  <c r="BB57" i="9"/>
  <c r="BC57" i="9" s="1"/>
  <c r="BB55" i="9"/>
  <c r="BP15" i="9" s="1"/>
  <c r="BB63" i="9"/>
  <c r="BP23" i="9" s="1"/>
  <c r="BH50" i="9"/>
  <c r="BP50" i="9" s="1"/>
  <c r="BH45" i="9"/>
  <c r="BP45" i="9" s="1"/>
  <c r="BH63" i="9"/>
  <c r="BP63" i="9" s="1"/>
  <c r="BH58" i="9"/>
  <c r="BP58" i="9" s="1"/>
  <c r="BH70" i="9"/>
  <c r="BP70" i="9" s="1"/>
  <c r="BH59" i="9"/>
  <c r="BP59" i="9" s="1"/>
  <c r="BH46" i="9"/>
  <c r="BP46" i="9" s="1"/>
  <c r="BH47" i="9"/>
  <c r="BP47" i="9" s="1"/>
  <c r="BH68" i="9"/>
  <c r="BP68" i="9" s="1"/>
  <c r="BH49" i="9"/>
  <c r="BP49" i="9" s="1"/>
  <c r="BH51" i="9"/>
  <c r="BP51" i="9" s="1"/>
  <c r="BH48" i="9"/>
  <c r="BP48" i="9" s="1"/>
  <c r="BH66" i="9"/>
  <c r="BP66" i="9" s="1"/>
  <c r="BH56" i="9"/>
  <c r="BP56" i="9" s="1"/>
  <c r="BH43" i="9"/>
  <c r="BP43" i="9" s="1"/>
  <c r="BH72" i="9"/>
  <c r="BP72" i="9" s="1"/>
  <c r="BH71" i="9"/>
  <c r="BH77" i="9"/>
  <c r="BP77" i="9" s="1"/>
  <c r="BH52" i="9"/>
  <c r="BP52" i="9" s="1"/>
  <c r="BH65" i="9"/>
  <c r="BH44" i="9"/>
  <c r="BP44" i="9" s="1"/>
  <c r="BH74" i="9"/>
  <c r="BP74" i="9" s="1"/>
  <c r="BH60" i="9"/>
  <c r="BP60" i="9" s="1"/>
  <c r="BH67" i="9"/>
  <c r="BP67" i="9" s="1"/>
  <c r="BH76" i="9"/>
  <c r="BP76" i="9" s="1"/>
  <c r="BH64" i="9"/>
  <c r="BP64" i="9" s="1"/>
  <c r="BH54" i="9"/>
  <c r="BP54" i="9" s="1"/>
  <c r="BH55" i="9"/>
  <c r="BP55" i="9" s="1"/>
  <c r="BH73" i="9"/>
  <c r="BP73" i="9" s="1"/>
  <c r="BH75" i="9"/>
  <c r="BP75" i="9" s="1"/>
  <c r="BH62" i="9"/>
  <c r="BP62" i="9" s="1"/>
  <c r="BH53" i="9"/>
  <c r="BP53" i="9" s="1"/>
  <c r="BH69" i="9"/>
  <c r="BH57" i="9"/>
  <c r="BP57" i="9" s="1"/>
  <c r="BH61" i="9"/>
  <c r="BP61" i="9" s="1"/>
  <c r="BH78" i="9"/>
  <c r="BP78" i="9" s="1"/>
  <c r="BH3" i="9" a="1"/>
  <c r="BC55" i="9" l="1"/>
  <c r="BP30" i="9"/>
  <c r="BC64" i="9"/>
  <c r="BP34" i="9"/>
  <c r="BP26" i="9"/>
  <c r="BP35" i="9"/>
  <c r="BC49" i="9"/>
  <c r="BP8" i="9"/>
  <c r="BP36" i="9"/>
  <c r="BP28" i="9"/>
  <c r="BP31" i="9"/>
  <c r="BP14" i="9"/>
  <c r="BC53" i="9"/>
  <c r="BC45" i="9"/>
  <c r="BC61" i="9"/>
  <c r="BC62" i="9"/>
  <c r="BP4" i="9"/>
  <c r="BC78" i="9"/>
  <c r="BP10" i="9"/>
  <c r="BP12" i="9"/>
  <c r="BH26" i="9"/>
  <c r="BO66" i="9" s="1"/>
  <c r="BQ66" i="9" s="1"/>
  <c r="BH29" i="9"/>
  <c r="BT69" i="9" s="1"/>
  <c r="BH14" i="9"/>
  <c r="BO54" i="9" s="1"/>
  <c r="BQ54" i="9" s="1"/>
  <c r="BH6" i="9"/>
  <c r="BR46" i="9" s="1"/>
  <c r="BH22" i="9"/>
  <c r="BT62" i="9" s="1"/>
  <c r="BH18" i="9"/>
  <c r="BS58" i="9" s="1"/>
  <c r="BH24" i="9"/>
  <c r="BS64" i="9" s="1"/>
  <c r="BH19" i="9"/>
  <c r="BR59" i="9" s="1"/>
  <c r="BH5" i="9"/>
  <c r="BS45" i="9" s="1"/>
  <c r="BH8" i="9"/>
  <c r="BS48" i="9" s="1"/>
  <c r="BH36" i="9"/>
  <c r="BO76" i="9" s="1"/>
  <c r="BQ76" i="9" s="1"/>
  <c r="BH37" i="9"/>
  <c r="BS77" i="9" s="1"/>
  <c r="BH27" i="9"/>
  <c r="BO67" i="9" s="1"/>
  <c r="BQ67" i="9" s="1"/>
  <c r="BH30" i="9"/>
  <c r="BR70" i="9" s="1"/>
  <c r="BH3" i="9"/>
  <c r="BT43" i="9" s="1"/>
  <c r="BH25" i="9"/>
  <c r="BT65" i="9" s="1"/>
  <c r="BH38" i="9"/>
  <c r="BO78" i="9" s="1"/>
  <c r="BQ78" i="9" s="1"/>
  <c r="BH28" i="9"/>
  <c r="BO68" i="9" s="1"/>
  <c r="BQ68" i="9" s="1"/>
  <c r="BH7" i="9"/>
  <c r="BO47" i="9" s="1"/>
  <c r="BQ47" i="9" s="1"/>
  <c r="BH21" i="9"/>
  <c r="BT61" i="9" s="1"/>
  <c r="BH33" i="9"/>
  <c r="BT73" i="9" s="1"/>
  <c r="BH17" i="9"/>
  <c r="BS57" i="9" s="1"/>
  <c r="BH12" i="9"/>
  <c r="BO52" i="9" s="1"/>
  <c r="BQ52" i="9" s="1"/>
  <c r="BH15" i="9"/>
  <c r="BT55" i="9" s="1"/>
  <c r="BH4" i="9"/>
  <c r="BO44" i="9" s="1"/>
  <c r="BQ44" i="9" s="1"/>
  <c r="BH23" i="9"/>
  <c r="BO63" i="9" s="1"/>
  <c r="BQ63" i="9" s="1"/>
  <c r="BH31" i="9"/>
  <c r="BO71" i="9" s="1"/>
  <c r="BH11" i="9"/>
  <c r="BO51" i="9" s="1"/>
  <c r="BQ51" i="9" s="1"/>
  <c r="BH20" i="9"/>
  <c r="BO60" i="9" s="1"/>
  <c r="BQ60" i="9" s="1"/>
  <c r="BH32" i="9"/>
  <c r="BO72" i="9" s="1"/>
  <c r="BQ72" i="9" s="1"/>
  <c r="BH10" i="9"/>
  <c r="BO50" i="9" s="1"/>
  <c r="BQ50" i="9" s="1"/>
  <c r="BH35" i="9"/>
  <c r="BT75" i="9" s="1"/>
  <c r="BH13" i="9"/>
  <c r="BO53" i="9" s="1"/>
  <c r="BQ53" i="9" s="1"/>
  <c r="BH34" i="9"/>
  <c r="BO74" i="9" s="1"/>
  <c r="BQ74" i="9" s="1"/>
  <c r="BH9" i="9"/>
  <c r="BO49" i="9" s="1"/>
  <c r="BQ49" i="9" s="1"/>
  <c r="BH16" i="9"/>
  <c r="BO56" i="9" s="1"/>
  <c r="BQ56" i="9" s="1"/>
  <c r="BC77" i="9"/>
  <c r="BC63" i="9"/>
  <c r="BC51" i="9"/>
  <c r="BC65" i="9"/>
  <c r="BP32" i="9"/>
  <c r="BC46" i="9"/>
  <c r="BP6" i="9"/>
  <c r="BP18" i="9"/>
  <c r="BC67" i="9"/>
  <c r="BC43" i="9"/>
  <c r="BP29" i="9"/>
  <c r="BC60" i="9"/>
  <c r="BC59" i="9"/>
  <c r="BC56" i="9"/>
  <c r="BC73" i="9"/>
  <c r="BP17" i="9"/>
  <c r="BC47" i="9"/>
  <c r="BP7" i="9"/>
  <c r="BP71" i="9"/>
  <c r="BP69" i="9"/>
  <c r="BP65" i="9"/>
  <c r="BB3" i="9" a="1"/>
  <c r="BS49" i="9" l="1"/>
  <c r="BR75" i="9"/>
  <c r="BT49" i="9"/>
  <c r="BO58" i="9"/>
  <c r="BQ58" i="9" s="1"/>
  <c r="BT72" i="9"/>
  <c r="BO48" i="9"/>
  <c r="BQ48" i="9" s="1"/>
  <c r="BO57" i="9"/>
  <c r="BQ57" i="9" s="1"/>
  <c r="BT57" i="9"/>
  <c r="BR47" i="9"/>
  <c r="BR50" i="9"/>
  <c r="BO65" i="9"/>
  <c r="BQ65" i="9" s="1"/>
  <c r="BO59" i="9"/>
  <c r="BQ59" i="9" s="1"/>
  <c r="BS59" i="9"/>
  <c r="BR55" i="9"/>
  <c r="BR64" i="9"/>
  <c r="BO45" i="9"/>
  <c r="BQ45" i="9" s="1"/>
  <c r="BR65" i="9"/>
  <c r="BS65" i="9"/>
  <c r="BR43" i="9"/>
  <c r="BT70" i="9"/>
  <c r="BR72" i="9"/>
  <c r="BR57" i="9"/>
  <c r="BS75" i="9"/>
  <c r="BO64" i="9"/>
  <c r="BQ64" i="9" s="1"/>
  <c r="BS70" i="9"/>
  <c r="BS72" i="9"/>
  <c r="BO70" i="9"/>
  <c r="BQ70" i="9" s="1"/>
  <c r="BR58" i="9"/>
  <c r="BR73" i="9"/>
  <c r="BT67" i="9"/>
  <c r="BT64" i="9"/>
  <c r="BS76" i="9"/>
  <c r="BO73" i="9"/>
  <c r="BQ73" i="9" s="1"/>
  <c r="BS73" i="9"/>
  <c r="BR78" i="9"/>
  <c r="BS54" i="9"/>
  <c r="BR44" i="9"/>
  <c r="BS62" i="9"/>
  <c r="BO61" i="9"/>
  <c r="BQ61" i="9" s="1"/>
  <c r="BO62" i="9"/>
  <c r="BQ62" i="9" s="1"/>
  <c r="BR62" i="9"/>
  <c r="BT60" i="9"/>
  <c r="BQ71" i="9"/>
  <c r="BS71" i="9"/>
  <c r="BR71" i="9"/>
  <c r="BT45" i="9"/>
  <c r="BR76" i="9"/>
  <c r="BS78" i="9"/>
  <c r="BT56" i="9"/>
  <c r="BS74" i="9"/>
  <c r="BS67" i="9"/>
  <c r="BT77" i="9"/>
  <c r="BT44" i="9"/>
  <c r="BR49" i="9"/>
  <c r="BR77" i="9"/>
  <c r="BS47" i="9"/>
  <c r="BO46" i="9"/>
  <c r="BQ46" i="9" s="1"/>
  <c r="BT48" i="9"/>
  <c r="BR67" i="9"/>
  <c r="BS60" i="9"/>
  <c r="BT47" i="9"/>
  <c r="BR66" i="9"/>
  <c r="BR54" i="9"/>
  <c r="BT58" i="9"/>
  <c r="BR56" i="9"/>
  <c r="BR45" i="9"/>
  <c r="BT71" i="9"/>
  <c r="BR48" i="9"/>
  <c r="BO77" i="9"/>
  <c r="BQ77" i="9" s="1"/>
  <c r="BT66" i="9"/>
  <c r="BT63" i="9"/>
  <c r="BT54" i="9"/>
  <c r="BT76" i="9"/>
  <c r="BS63" i="9"/>
  <c r="BS44" i="9"/>
  <c r="BS53" i="9"/>
  <c r="BT50" i="9"/>
  <c r="BT51" i="9"/>
  <c r="BO75" i="9"/>
  <c r="BQ75" i="9" s="1"/>
  <c r="BS46" i="9"/>
  <c r="BT52" i="9"/>
  <c r="BS52" i="9"/>
  <c r="BT53" i="9"/>
  <c r="BT59" i="9"/>
  <c r="BT68" i="9"/>
  <c r="BR68" i="9"/>
  <c r="BR74" i="9"/>
  <c r="BR63" i="9"/>
  <c r="BT78" i="9"/>
  <c r="BS43" i="9"/>
  <c r="BS69" i="9"/>
  <c r="BS61" i="9"/>
  <c r="BS50" i="9"/>
  <c r="BR61" i="9"/>
  <c r="BR52" i="9"/>
  <c r="BR53" i="9"/>
  <c r="BO55" i="9"/>
  <c r="BQ55" i="9" s="1"/>
  <c r="BS55" i="9"/>
  <c r="BR51" i="9"/>
  <c r="BS68" i="9"/>
  <c r="BT74" i="9"/>
  <c r="BR60" i="9"/>
  <c r="BO69" i="9"/>
  <c r="BQ69" i="9" s="1"/>
  <c r="BS51" i="9"/>
  <c r="BR69" i="9"/>
  <c r="BT46" i="9"/>
  <c r="BS56" i="9"/>
  <c r="BO43" i="9"/>
  <c r="BQ43" i="9" s="1"/>
  <c r="BS66" i="9"/>
  <c r="BB20" i="9"/>
  <c r="BC20" i="9" s="1"/>
  <c r="BB38" i="9"/>
  <c r="BO38" i="9" s="1"/>
  <c r="BQ38" i="9" s="1"/>
  <c r="BB29" i="9"/>
  <c r="BO29" i="9" s="1"/>
  <c r="BQ29" i="9" s="1"/>
  <c r="BB37" i="9"/>
  <c r="BS37" i="9" s="1"/>
  <c r="BB28" i="9"/>
  <c r="BO28" i="9" s="1"/>
  <c r="BQ28" i="9" s="1"/>
  <c r="BB17" i="9"/>
  <c r="BC17" i="9" s="1"/>
  <c r="BB26" i="9"/>
  <c r="BO26" i="9" s="1"/>
  <c r="BQ26" i="9" s="1"/>
  <c r="BB22" i="9"/>
  <c r="BO22" i="9" s="1"/>
  <c r="BQ22" i="9" s="1"/>
  <c r="BB21" i="9"/>
  <c r="BR21" i="9" s="1"/>
  <c r="BB7" i="9"/>
  <c r="BT7" i="9" s="1"/>
  <c r="BB14" i="9"/>
  <c r="BT14" i="9" s="1"/>
  <c r="BB4" i="9"/>
  <c r="BO4" i="9" s="1"/>
  <c r="BQ4" i="9" s="1"/>
  <c r="BB25" i="9"/>
  <c r="BT25" i="9" s="1"/>
  <c r="BB35" i="9"/>
  <c r="BT35" i="9" s="1"/>
  <c r="BB16" i="9"/>
  <c r="BR16" i="9" s="1"/>
  <c r="BB6" i="9"/>
  <c r="BT6" i="9" s="1"/>
  <c r="BB11" i="9"/>
  <c r="BS11" i="9" s="1"/>
  <c r="BB23" i="9"/>
  <c r="BS23" i="9" s="1"/>
  <c r="BB9" i="9"/>
  <c r="BT9" i="9" s="1"/>
  <c r="BB15" i="9"/>
  <c r="BC15" i="9" s="1"/>
  <c r="BB31" i="9"/>
  <c r="BO31" i="9" s="1"/>
  <c r="BQ31" i="9" s="1"/>
  <c r="BB30" i="9"/>
  <c r="BO30" i="9" s="1"/>
  <c r="BQ30" i="9" s="1"/>
  <c r="BB13" i="9"/>
  <c r="BS13" i="9" s="1"/>
  <c r="BB36" i="9"/>
  <c r="BS36" i="9" s="1"/>
  <c r="BB19" i="9"/>
  <c r="BO19" i="9" s="1"/>
  <c r="BQ19" i="9" s="1"/>
  <c r="BB33" i="9"/>
  <c r="BT33" i="9" s="1"/>
  <c r="BB12" i="9"/>
  <c r="BS12" i="9" s="1"/>
  <c r="BB34" i="9"/>
  <c r="BC34" i="9" s="1"/>
  <c r="BB32" i="9"/>
  <c r="BO32" i="9" s="1"/>
  <c r="BQ32" i="9" s="1"/>
  <c r="BB8" i="9"/>
  <c r="BR8" i="9" s="1"/>
  <c r="BB10" i="9"/>
  <c r="BC10" i="9" s="1"/>
  <c r="BB3" i="9"/>
  <c r="BC3" i="9" s="1"/>
  <c r="BB27" i="9"/>
  <c r="BT27" i="9" s="1"/>
  <c r="BB5" i="9"/>
  <c r="BS5" i="9" s="1"/>
  <c r="BB18" i="9"/>
  <c r="BC18" i="9" s="1"/>
  <c r="BB24" i="9"/>
  <c r="BO24" i="9" s="1"/>
  <c r="BQ24" i="9" s="1"/>
  <c r="BU43" i="9" a="1"/>
  <c r="BO12" i="9" l="1"/>
  <c r="BQ12" i="9" s="1"/>
  <c r="BR33" i="9"/>
  <c r="BC33" i="9"/>
  <c r="BO14" i="9"/>
  <c r="BQ14" i="9" s="1"/>
  <c r="BT34" i="9"/>
  <c r="BS34" i="9"/>
  <c r="BR9" i="9"/>
  <c r="BS25" i="9"/>
  <c r="BO33" i="9"/>
  <c r="BQ33" i="9" s="1"/>
  <c r="BO9" i="9"/>
  <c r="BQ9" i="9" s="1"/>
  <c r="BO25" i="9"/>
  <c r="BQ25" i="9" s="1"/>
  <c r="BR7" i="9"/>
  <c r="BC14" i="9"/>
  <c r="BS14" i="9"/>
  <c r="BR23" i="9"/>
  <c r="BO5" i="9"/>
  <c r="BQ5" i="9" s="1"/>
  <c r="BR32" i="9"/>
  <c r="BC30" i="9"/>
  <c r="BR35" i="9"/>
  <c r="BR4" i="9"/>
  <c r="BC5" i="9"/>
  <c r="BT32" i="9"/>
  <c r="BC12" i="9"/>
  <c r="BS9" i="9"/>
  <c r="BC35" i="9"/>
  <c r="BS4" i="9"/>
  <c r="BO7" i="9"/>
  <c r="BQ7" i="9" s="1"/>
  <c r="BT5" i="9"/>
  <c r="BC4" i="9"/>
  <c r="BC9" i="9"/>
  <c r="BT16" i="9"/>
  <c r="BT4" i="9"/>
  <c r="BR5" i="9"/>
  <c r="BC32" i="9"/>
  <c r="BS8" i="9"/>
  <c r="BT31" i="9"/>
  <c r="BS26" i="9"/>
  <c r="BR28" i="9"/>
  <c r="BC29" i="9"/>
  <c r="BT24" i="9"/>
  <c r="BT8" i="9"/>
  <c r="BR13" i="9"/>
  <c r="BR31" i="9"/>
  <c r="BT23" i="9"/>
  <c r="BC28" i="9"/>
  <c r="BR29" i="9"/>
  <c r="BC24" i="9"/>
  <c r="BC31" i="9"/>
  <c r="BS28" i="9"/>
  <c r="BT29" i="9"/>
  <c r="BS31" i="9"/>
  <c r="BC23" i="9"/>
  <c r="BT28" i="9"/>
  <c r="BS38" i="9"/>
  <c r="BR18" i="9"/>
  <c r="BS32" i="9"/>
  <c r="BR12" i="9"/>
  <c r="BR15" i="9"/>
  <c r="BO23" i="9"/>
  <c r="BQ23" i="9" s="1"/>
  <c r="BR25" i="9"/>
  <c r="BR14" i="9"/>
  <c r="BC7" i="9"/>
  <c r="BR37" i="9"/>
  <c r="BC38" i="9"/>
  <c r="BS24" i="9"/>
  <c r="BR10" i="9"/>
  <c r="BO18" i="9"/>
  <c r="BQ18" i="9" s="1"/>
  <c r="BT15" i="9"/>
  <c r="BC25" i="9"/>
  <c r="BS7" i="9"/>
  <c r="BC37" i="9"/>
  <c r="BR38" i="9"/>
  <c r="BS18" i="9"/>
  <c r="BO34" i="9"/>
  <c r="BQ34" i="9" s="1"/>
  <c r="BS33" i="9"/>
  <c r="BS30" i="9"/>
  <c r="BO15" i="9"/>
  <c r="BQ15" i="9" s="1"/>
  <c r="BO17" i="9"/>
  <c r="BQ17" i="9" s="1"/>
  <c r="BO37" i="9"/>
  <c r="BQ37" i="9" s="1"/>
  <c r="BT38" i="9"/>
  <c r="BC11" i="9"/>
  <c r="BT20" i="9"/>
  <c r="BO21" i="9"/>
  <c r="BQ21" i="9" s="1"/>
  <c r="BR36" i="9"/>
  <c r="BT13" i="9"/>
  <c r="BT11" i="9"/>
  <c r="BR6" i="9"/>
  <c r="BS16" i="9"/>
  <c r="BS22" i="9"/>
  <c r="BT26" i="9"/>
  <c r="BS20" i="9"/>
  <c r="BT18" i="9"/>
  <c r="BO27" i="9"/>
  <c r="BQ27" i="9" s="1"/>
  <c r="BT10" i="9"/>
  <c r="BO8" i="9"/>
  <c r="BQ8" i="9" s="1"/>
  <c r="BT12" i="9"/>
  <c r="BR19" i="9"/>
  <c r="BT36" i="9"/>
  <c r="BC13" i="9"/>
  <c r="BT30" i="9"/>
  <c r="BR11" i="9"/>
  <c r="BC6" i="9"/>
  <c r="BC16" i="9"/>
  <c r="BS35" i="9"/>
  <c r="BC21" i="9"/>
  <c r="BT22" i="9"/>
  <c r="BR26" i="9"/>
  <c r="BS17" i="9"/>
  <c r="BS29" i="9"/>
  <c r="BO20" i="9"/>
  <c r="BQ20" i="9" s="1"/>
  <c r="BS27" i="9"/>
  <c r="BS6" i="9"/>
  <c r="BT19" i="9"/>
  <c r="BC36" i="9"/>
  <c r="BO13" i="9"/>
  <c r="BQ13" i="9" s="1"/>
  <c r="BR30" i="9"/>
  <c r="BO11" i="9"/>
  <c r="BQ11" i="9" s="1"/>
  <c r="BO6" i="9"/>
  <c r="BQ6" i="9" s="1"/>
  <c r="BO16" i="9"/>
  <c r="BQ16" i="9" s="1"/>
  <c r="BO35" i="9"/>
  <c r="BQ35" i="9" s="1"/>
  <c r="BT21" i="9"/>
  <c r="BR22" i="9"/>
  <c r="BC26" i="9"/>
  <c r="BR17" i="9"/>
  <c r="BR27" i="9"/>
  <c r="BS19" i="9"/>
  <c r="BS21" i="9"/>
  <c r="BC22" i="9"/>
  <c r="BR20" i="9"/>
  <c r="BT3" i="9"/>
  <c r="BS10" i="9"/>
  <c r="BR24" i="9"/>
  <c r="BC27" i="9"/>
  <c r="BR3" i="9"/>
  <c r="BO10" i="9"/>
  <c r="BQ10" i="9" s="1"/>
  <c r="BC8" i="9"/>
  <c r="BR34" i="9"/>
  <c r="BC19" i="9"/>
  <c r="BO36" i="9"/>
  <c r="BQ36" i="9" s="1"/>
  <c r="BS15" i="9"/>
  <c r="BT17" i="9"/>
  <c r="BT37" i="9"/>
  <c r="BS3" i="9"/>
  <c r="BO3" i="9"/>
  <c r="BQ3" i="9" s="1"/>
  <c r="BU64" i="9"/>
  <c r="BX64" i="9" s="1"/>
  <c r="B32" i="20" s="1"/>
  <c r="BU45" i="9"/>
  <c r="BX45" i="9" s="1"/>
  <c r="B13" i="20" s="1"/>
  <c r="BU59" i="9"/>
  <c r="BX59" i="9" s="1"/>
  <c r="B27" i="20" s="1"/>
  <c r="BU73" i="9"/>
  <c r="BX73" i="9" s="1"/>
  <c r="B41" i="20" s="1"/>
  <c r="BU60" i="9"/>
  <c r="BX60" i="9" s="1"/>
  <c r="B28" i="20" s="1"/>
  <c r="BU62" i="9"/>
  <c r="BX62" i="9" s="1"/>
  <c r="B30" i="20" s="1"/>
  <c r="BU75" i="9"/>
  <c r="BX75" i="9" s="1"/>
  <c r="B43" i="20" s="1"/>
  <c r="BU74" i="9"/>
  <c r="BX74" i="9" s="1"/>
  <c r="B42" i="20" s="1"/>
  <c r="BU43" i="9"/>
  <c r="BX43" i="9" s="1"/>
  <c r="B11" i="20" s="1"/>
  <c r="BU49" i="9"/>
  <c r="BX49" i="9" s="1"/>
  <c r="B17" i="20" s="1"/>
  <c r="BU67" i="9"/>
  <c r="BX67" i="9" s="1"/>
  <c r="B35" i="20" s="1"/>
  <c r="BU46" i="9"/>
  <c r="BX46" i="9" s="1"/>
  <c r="B14" i="20" s="1"/>
  <c r="BU66" i="9"/>
  <c r="BX66" i="9" s="1"/>
  <c r="B34" i="20" s="1"/>
  <c r="BU53" i="9"/>
  <c r="BX53" i="9" s="1"/>
  <c r="B21" i="20" s="1"/>
  <c r="BU70" i="9"/>
  <c r="BX70" i="9" s="1"/>
  <c r="B38" i="20" s="1"/>
  <c r="BU52" i="9"/>
  <c r="BX52" i="9" s="1"/>
  <c r="B20" i="20" s="1"/>
  <c r="BU77" i="9"/>
  <c r="BX77" i="9" s="1"/>
  <c r="B45" i="20" s="1"/>
  <c r="BU63" i="9"/>
  <c r="BX63" i="9" s="1"/>
  <c r="B31" i="20" s="1"/>
  <c r="BU57" i="9"/>
  <c r="BX57" i="9" s="1"/>
  <c r="B25" i="20" s="1"/>
  <c r="BU56" i="9"/>
  <c r="BX56" i="9" s="1"/>
  <c r="B24" i="20" s="1"/>
  <c r="BU61" i="9"/>
  <c r="BX61" i="9" s="1"/>
  <c r="B29" i="20" s="1"/>
  <c r="BU55" i="9"/>
  <c r="BX55" i="9" s="1"/>
  <c r="B23" i="20" s="1"/>
  <c r="BU47" i="9"/>
  <c r="BX47" i="9" s="1"/>
  <c r="B15" i="20" s="1"/>
  <c r="BU69" i="9"/>
  <c r="BX69" i="9" s="1"/>
  <c r="B37" i="20" s="1"/>
  <c r="BU48" i="9"/>
  <c r="BX48" i="9" s="1"/>
  <c r="B16" i="20" s="1"/>
  <c r="BU44" i="9"/>
  <c r="BX44" i="9" s="1"/>
  <c r="B12" i="20" s="1"/>
  <c r="BU65" i="9"/>
  <c r="BX65" i="9" s="1"/>
  <c r="B33" i="20" s="1"/>
  <c r="BU78" i="9"/>
  <c r="BX78" i="9" s="1"/>
  <c r="B46" i="20" s="1"/>
  <c r="BU54" i="9"/>
  <c r="BX54" i="9" s="1"/>
  <c r="B22" i="20" s="1"/>
  <c r="BU58" i="9"/>
  <c r="BX58" i="9" s="1"/>
  <c r="B26" i="20" s="1"/>
  <c r="BU68" i="9"/>
  <c r="BX68" i="9" s="1"/>
  <c r="B36" i="20" s="1"/>
  <c r="BU50" i="9"/>
  <c r="BX50" i="9" s="1"/>
  <c r="B18" i="20" s="1"/>
  <c r="BU72" i="9"/>
  <c r="BX72" i="9" s="1"/>
  <c r="B40" i="20" s="1"/>
  <c r="BU71" i="9"/>
  <c r="BX71" i="9" s="1"/>
  <c r="B39" i="20" s="1"/>
  <c r="BU51" i="9"/>
  <c r="BX51" i="9" s="1"/>
  <c r="B19" i="20" s="1"/>
  <c r="BU76" i="9"/>
  <c r="BX76" i="9" s="1"/>
  <c r="B44" i="20" s="1"/>
  <c r="BV3" i="9" a="1"/>
  <c r="BU3" i="9" a="1"/>
  <c r="BV14" i="9" l="1"/>
  <c r="BW14" i="9" s="1"/>
  <c r="CC14" i="9" s="1"/>
  <c r="C22" i="18" s="1"/>
  <c r="BV9" i="9"/>
  <c r="BW9" i="9" s="1"/>
  <c r="A17" i="18" s="1"/>
  <c r="BV16" i="9"/>
  <c r="BW16" i="9" s="1"/>
  <c r="CC16" i="9" s="1"/>
  <c r="C24" i="18" s="1"/>
  <c r="BV37" i="9"/>
  <c r="BW37" i="9" s="1"/>
  <c r="CA37" i="9" s="1"/>
  <c r="F45" i="18" s="1"/>
  <c r="BV19" i="9"/>
  <c r="BW19" i="9" s="1"/>
  <c r="BY19" i="9" s="1"/>
  <c r="D27" i="18" s="1"/>
  <c r="BV27" i="9"/>
  <c r="BW27" i="9" s="1"/>
  <c r="CC27" i="9" s="1"/>
  <c r="C35" i="18" s="1"/>
  <c r="BV32" i="9"/>
  <c r="BW32" i="9" s="1"/>
  <c r="A40" i="18" s="1"/>
  <c r="BV4" i="9"/>
  <c r="BW4" i="9" s="1"/>
  <c r="BZ4" i="9" s="1"/>
  <c r="E12" i="18" s="1"/>
  <c r="BV26" i="9"/>
  <c r="BW26" i="9" s="1"/>
  <c r="A34" i="18" s="1"/>
  <c r="BV17" i="9"/>
  <c r="BW17" i="9" s="1"/>
  <c r="BY17" i="9" s="1"/>
  <c r="D25" i="18" s="1"/>
  <c r="BV12" i="9"/>
  <c r="BW12" i="9" s="1"/>
  <c r="BY12" i="9" s="1"/>
  <c r="D20" i="18" s="1"/>
  <c r="BV6" i="9"/>
  <c r="BW6" i="9" s="1"/>
  <c r="CA6" i="9" s="1"/>
  <c r="F14" i="18" s="1"/>
  <c r="BV24" i="9"/>
  <c r="BW24" i="9" s="1"/>
  <c r="BY24" i="9" s="1"/>
  <c r="D32" i="18" s="1"/>
  <c r="BV13" i="9"/>
  <c r="BX13" i="9" s="1"/>
  <c r="B21" i="18" s="1"/>
  <c r="BV20" i="9"/>
  <c r="BX20" i="9" s="1"/>
  <c r="B28" i="18" s="1"/>
  <c r="BV36" i="9"/>
  <c r="BX36" i="9" s="1"/>
  <c r="B44" i="18" s="1"/>
  <c r="BV25" i="9"/>
  <c r="BX25" i="9" s="1"/>
  <c r="B33" i="18" s="1"/>
  <c r="BV18" i="9"/>
  <c r="BW18" i="9" s="1"/>
  <c r="A26" i="18" s="1"/>
  <c r="BV29" i="9"/>
  <c r="BW29" i="9" s="1"/>
  <c r="CA29" i="9" s="1"/>
  <c r="F37" i="18" s="1"/>
  <c r="BV21" i="9"/>
  <c r="BW21" i="9" s="1"/>
  <c r="A29" i="18" s="1"/>
  <c r="BV3" i="9"/>
  <c r="BX3" i="9" s="1"/>
  <c r="B11" i="18" s="1"/>
  <c r="BV15" i="9"/>
  <c r="BX15" i="9" s="1"/>
  <c r="B23" i="18" s="1"/>
  <c r="BV31" i="9"/>
  <c r="BW31" i="9" s="1"/>
  <c r="A39" i="18" s="1"/>
  <c r="BV23" i="9"/>
  <c r="BX23" i="9" s="1"/>
  <c r="B31" i="18" s="1"/>
  <c r="BV10" i="9"/>
  <c r="BW10" i="9" s="1"/>
  <c r="CA10" i="9" s="1"/>
  <c r="F18" i="18" s="1"/>
  <c r="BV33" i="9"/>
  <c r="BX33" i="9" s="1"/>
  <c r="B41" i="18" s="1"/>
  <c r="BV35" i="9"/>
  <c r="BW35" i="9" s="1"/>
  <c r="CC35" i="9" s="1"/>
  <c r="C43" i="18" s="1"/>
  <c r="BV34" i="9"/>
  <c r="BW34" i="9" s="1"/>
  <c r="BY34" i="9" s="1"/>
  <c r="D42" i="18" s="1"/>
  <c r="BV28" i="9"/>
  <c r="BX28" i="9" s="1"/>
  <c r="B36" i="18" s="1"/>
  <c r="BV30" i="9"/>
  <c r="BX30" i="9" s="1"/>
  <c r="B38" i="18" s="1"/>
  <c r="BV38" i="9"/>
  <c r="BX38" i="9" s="1"/>
  <c r="B46" i="18" s="1"/>
  <c r="BV5" i="9"/>
  <c r="BX5" i="9" s="1"/>
  <c r="B13" i="18" s="1"/>
  <c r="BV22" i="9"/>
  <c r="BX22" i="9" s="1"/>
  <c r="B30" i="18" s="1"/>
  <c r="BV11" i="9"/>
  <c r="BX11" i="9" s="1"/>
  <c r="B19" i="18" s="1"/>
  <c r="BV8" i="9"/>
  <c r="BW8" i="9" s="1"/>
  <c r="BY8" i="9" s="1"/>
  <c r="D16" i="18" s="1"/>
  <c r="BV7" i="9"/>
  <c r="BW7" i="9" s="1"/>
  <c r="A15" i="18" s="1"/>
  <c r="BZ32" i="9"/>
  <c r="E40" i="18" s="1"/>
  <c r="BU30" i="9"/>
  <c r="BU26" i="9"/>
  <c r="BU29" i="9"/>
  <c r="BU16" i="9"/>
  <c r="BU8" i="9"/>
  <c r="BU22" i="9"/>
  <c r="BU28" i="9"/>
  <c r="BU33" i="9"/>
  <c r="BU32" i="9"/>
  <c r="BU31" i="9"/>
  <c r="BU6" i="9"/>
  <c r="BU21" i="9"/>
  <c r="BU27" i="9"/>
  <c r="BU24" i="9"/>
  <c r="BU5" i="9"/>
  <c r="BU18" i="9"/>
  <c r="BU34" i="9"/>
  <c r="BU7" i="9"/>
  <c r="BU3" i="9"/>
  <c r="BU11" i="9"/>
  <c r="BU14" i="9"/>
  <c r="BU4" i="9"/>
  <c r="BU10" i="9"/>
  <c r="BU13" i="9"/>
  <c r="BU35" i="9"/>
  <c r="BU37" i="9"/>
  <c r="BU25" i="9"/>
  <c r="BU9" i="9"/>
  <c r="BU20" i="9"/>
  <c r="BU19" i="9"/>
  <c r="BU17" i="9"/>
  <c r="BU38" i="9"/>
  <c r="BU23" i="9"/>
  <c r="BU15" i="9"/>
  <c r="BU12" i="9"/>
  <c r="BU36" i="9"/>
  <c r="BX32" i="9" l="1"/>
  <c r="B40" i="18" s="1"/>
  <c r="BZ27" i="9"/>
  <c r="E35" i="18" s="1"/>
  <c r="BW23" i="9"/>
  <c r="CB23" i="9" s="1"/>
  <c r="G31" i="18" s="1"/>
  <c r="A35" i="18"/>
  <c r="BY4" i="9"/>
  <c r="D12" i="18" s="1"/>
  <c r="BZ14" i="9"/>
  <c r="E22" i="18" s="1"/>
  <c r="CB31" i="9"/>
  <c r="G39" i="18" s="1"/>
  <c r="CA31" i="9"/>
  <c r="F39" i="18" s="1"/>
  <c r="BZ31" i="9"/>
  <c r="E39" i="18" s="1"/>
  <c r="BW20" i="9"/>
  <c r="CB20" i="9" s="1"/>
  <c r="G28" i="18" s="1"/>
  <c r="CC32" i="9"/>
  <c r="C40" i="18" s="1"/>
  <c r="CA27" i="9"/>
  <c r="F35" i="18" s="1"/>
  <c r="BX10" i="9"/>
  <c r="B18" i="18" s="1"/>
  <c r="A24" i="18"/>
  <c r="BX29" i="9"/>
  <c r="B37" i="18" s="1"/>
  <c r="CA12" i="9"/>
  <c r="F20" i="18" s="1"/>
  <c r="H20" i="18" s="1"/>
  <c r="I20" i="18" s="1"/>
  <c r="CB9" i="9"/>
  <c r="G17" i="18" s="1"/>
  <c r="BZ24" i="9"/>
  <c r="E32" i="18" s="1"/>
  <c r="CC29" i="9"/>
  <c r="C37" i="18" s="1"/>
  <c r="CB27" i="9"/>
  <c r="G35" i="18" s="1"/>
  <c r="A45" i="18"/>
  <c r="CB32" i="9"/>
  <c r="G40" i="18" s="1"/>
  <c r="BX27" i="9"/>
  <c r="B35" i="18" s="1"/>
  <c r="CC24" i="9"/>
  <c r="C32" i="18" s="1"/>
  <c r="CA8" i="9"/>
  <c r="F16" i="18" s="1"/>
  <c r="H16" i="18" s="1"/>
  <c r="I16" i="18" s="1"/>
  <c r="BX8" i="9"/>
  <c r="B16" i="18" s="1"/>
  <c r="BX14" i="9"/>
  <c r="B22" i="18" s="1"/>
  <c r="BX26" i="9"/>
  <c r="B34" i="18" s="1"/>
  <c r="CB26" i="9"/>
  <c r="G34" i="18" s="1"/>
  <c r="BZ10" i="9"/>
  <c r="E18" i="18" s="1"/>
  <c r="A18" i="18"/>
  <c r="CC10" i="9"/>
  <c r="C18" i="18" s="1"/>
  <c r="BZ26" i="9"/>
  <c r="E34" i="18" s="1"/>
  <c r="CA16" i="9"/>
  <c r="F24" i="18" s="1"/>
  <c r="CB4" i="9"/>
  <c r="G12" i="18" s="1"/>
  <c r="CA26" i="9"/>
  <c r="F34" i="18" s="1"/>
  <c r="CC31" i="9"/>
  <c r="C39" i="18" s="1"/>
  <c r="CC17" i="9"/>
  <c r="C25" i="18" s="1"/>
  <c r="CA4" i="9"/>
  <c r="F12" i="18" s="1"/>
  <c r="BY27" i="9"/>
  <c r="D35" i="18" s="1"/>
  <c r="BW5" i="9"/>
  <c r="BY5" i="9" s="1"/>
  <c r="D13" i="18" s="1"/>
  <c r="BW25" i="9"/>
  <c r="CA25" i="9" s="1"/>
  <c r="F33" i="18" s="1"/>
  <c r="BY26" i="9"/>
  <c r="D34" i="18" s="1"/>
  <c r="A22" i="18"/>
  <c r="A12" i="18"/>
  <c r="BY35" i="9"/>
  <c r="D43" i="18" s="1"/>
  <c r="CB10" i="9"/>
  <c r="G18" i="18" s="1"/>
  <c r="CC26" i="9"/>
  <c r="C34" i="18" s="1"/>
  <c r="CB14" i="9"/>
  <c r="G22" i="18" s="1"/>
  <c r="CB8" i="9"/>
  <c r="G16" i="18" s="1"/>
  <c r="BX12" i="9"/>
  <c r="B20" i="18" s="1"/>
  <c r="BW30" i="9"/>
  <c r="A38" i="18" s="1"/>
  <c r="BY14" i="9"/>
  <c r="D22" i="18" s="1"/>
  <c r="BW22" i="9"/>
  <c r="BX37" i="9"/>
  <c r="B45" i="18" s="1"/>
  <c r="BZ34" i="9"/>
  <c r="E42" i="18" s="1"/>
  <c r="CB6" i="9"/>
  <c r="G14" i="18" s="1"/>
  <c r="BZ6" i="9"/>
  <c r="E14" i="18" s="1"/>
  <c r="CA24" i="9"/>
  <c r="F32" i="18" s="1"/>
  <c r="H32" i="18" s="1"/>
  <c r="I32" i="18" s="1"/>
  <c r="BZ19" i="9"/>
  <c r="E27" i="18" s="1"/>
  <c r="BY10" i="9"/>
  <c r="D18" i="18" s="1"/>
  <c r="H18" i="18" s="1"/>
  <c r="I18" i="18" s="1"/>
  <c r="CC37" i="9"/>
  <c r="C45" i="18" s="1"/>
  <c r="A27" i="18"/>
  <c r="CA14" i="9"/>
  <c r="F22" i="18" s="1"/>
  <c r="CA32" i="9"/>
  <c r="F40" i="18" s="1"/>
  <c r="BW38" i="9"/>
  <c r="CC38" i="9" s="1"/>
  <c r="C46" i="18" s="1"/>
  <c r="BW15" i="9"/>
  <c r="CC15" i="9" s="1"/>
  <c r="C23" i="18" s="1"/>
  <c r="BW36" i="9"/>
  <c r="CB36" i="9" s="1"/>
  <c r="G44" i="18" s="1"/>
  <c r="BX19" i="9"/>
  <c r="B27" i="18" s="1"/>
  <c r="BX31" i="9"/>
  <c r="B39" i="18" s="1"/>
  <c r="BY37" i="9"/>
  <c r="D45" i="18" s="1"/>
  <c r="H45" i="18" s="1"/>
  <c r="I45" i="18" s="1"/>
  <c r="BY31" i="9"/>
  <c r="D39" i="18" s="1"/>
  <c r="H39" i="18" s="1"/>
  <c r="I39" i="18" s="1"/>
  <c r="BZ21" i="9"/>
  <c r="E29" i="18" s="1"/>
  <c r="BY32" i="9"/>
  <c r="D40" i="18" s="1"/>
  <c r="BW13" i="9"/>
  <c r="CB13" i="9" s="1"/>
  <c r="G21" i="18" s="1"/>
  <c r="CC19" i="9"/>
  <c r="C27" i="18" s="1"/>
  <c r="BY6" i="9"/>
  <c r="D14" i="18" s="1"/>
  <c r="H14" i="18" s="1"/>
  <c r="I14" i="18" s="1"/>
  <c r="CB24" i="9"/>
  <c r="G32" i="18" s="1"/>
  <c r="CB19" i="9"/>
  <c r="G27" i="18" s="1"/>
  <c r="BX6" i="9"/>
  <c r="B14" i="18" s="1"/>
  <c r="CB17" i="9"/>
  <c r="G25" i="18" s="1"/>
  <c r="BX9" i="9"/>
  <c r="B17" i="18" s="1"/>
  <c r="BZ16" i="9"/>
  <c r="E24" i="18" s="1"/>
  <c r="CB18" i="9"/>
  <c r="G26" i="18" s="1"/>
  <c r="A16" i="18"/>
  <c r="A37" i="18"/>
  <c r="CC12" i="9"/>
  <c r="C20" i="18" s="1"/>
  <c r="BY21" i="9"/>
  <c r="D29" i="18" s="1"/>
  <c r="BY9" i="9"/>
  <c r="D17" i="18" s="1"/>
  <c r="CB35" i="9"/>
  <c r="G43" i="18" s="1"/>
  <c r="A42" i="18"/>
  <c r="BX35" i="9"/>
  <c r="B43" i="18" s="1"/>
  <c r="BW33" i="9"/>
  <c r="CB33" i="9" s="1"/>
  <c r="G41" i="18" s="1"/>
  <c r="BW3" i="9"/>
  <c r="BY3" i="9" s="1"/>
  <c r="D11" i="18" s="1"/>
  <c r="CA7" i="9"/>
  <c r="F15" i="18" s="1"/>
  <c r="A32" i="18"/>
  <c r="BZ7" i="9"/>
  <c r="E15" i="18" s="1"/>
  <c r="BZ37" i="9"/>
  <c r="E45" i="18" s="1"/>
  <c r="CA19" i="9"/>
  <c r="F27" i="18" s="1"/>
  <c r="H27" i="18" s="1"/>
  <c r="I27" i="18" s="1"/>
  <c r="BY16" i="9"/>
  <c r="D24" i="18" s="1"/>
  <c r="CC21" i="9"/>
  <c r="C29" i="18" s="1"/>
  <c r="BZ17" i="9"/>
  <c r="E25" i="18" s="1"/>
  <c r="BZ9" i="9"/>
  <c r="E17" i="18" s="1"/>
  <c r="CC8" i="9"/>
  <c r="C16" i="18" s="1"/>
  <c r="BX17" i="9"/>
  <c r="B25" i="18" s="1"/>
  <c r="CA35" i="9"/>
  <c r="F43" i="18" s="1"/>
  <c r="CA34" i="9"/>
  <c r="F42" i="18" s="1"/>
  <c r="H42" i="18" s="1"/>
  <c r="I42" i="18" s="1"/>
  <c r="BZ29" i="9"/>
  <c r="E37" i="18" s="1"/>
  <c r="CB12" i="9"/>
  <c r="G20" i="18" s="1"/>
  <c r="CC9" i="9"/>
  <c r="C17" i="18" s="1"/>
  <c r="CB37" i="9"/>
  <c r="G45" i="18" s="1"/>
  <c r="CB29" i="9"/>
  <c r="G37" i="18" s="1"/>
  <c r="BZ8" i="9"/>
  <c r="E16" i="18" s="1"/>
  <c r="A14" i="18"/>
  <c r="BX21" i="9"/>
  <c r="B29" i="18" s="1"/>
  <c r="BY29" i="9"/>
  <c r="D37" i="18" s="1"/>
  <c r="H37" i="18" s="1"/>
  <c r="I37" i="18" s="1"/>
  <c r="CB16" i="9"/>
  <c r="G24" i="18" s="1"/>
  <c r="BZ12" i="9"/>
  <c r="E20" i="18" s="1"/>
  <c r="CA21" i="9"/>
  <c r="F29" i="18" s="1"/>
  <c r="CA17" i="9"/>
  <c r="F25" i="18" s="1"/>
  <c r="H25" i="18" s="1"/>
  <c r="I25" i="18" s="1"/>
  <c r="BY18" i="9"/>
  <c r="D26" i="18" s="1"/>
  <c r="CC4" i="9"/>
  <c r="C12" i="18" s="1"/>
  <c r="BX34" i="9"/>
  <c r="B42" i="18" s="1"/>
  <c r="A43" i="18"/>
  <c r="CB34" i="9"/>
  <c r="G42" i="18" s="1"/>
  <c r="BW11" i="9"/>
  <c r="BY11" i="9" s="1"/>
  <c r="D19" i="18" s="1"/>
  <c r="BW28" i="9"/>
  <c r="BY28" i="9" s="1"/>
  <c r="D36" i="18" s="1"/>
  <c r="CA18" i="9"/>
  <c r="F26" i="18" s="1"/>
  <c r="CA9" i="9"/>
  <c r="F17" i="18" s="1"/>
  <c r="A25" i="18"/>
  <c r="BX16" i="9"/>
  <c r="B24" i="18" s="1"/>
  <c r="BY7" i="9"/>
  <c r="D15" i="18" s="1"/>
  <c r="CB7" i="9"/>
  <c r="G15" i="18" s="1"/>
  <c r="A20" i="18"/>
  <c r="CB21" i="9"/>
  <c r="G29" i="18" s="1"/>
  <c r="CC18" i="9"/>
  <c r="C26" i="18" s="1"/>
  <c r="BZ35" i="9"/>
  <c r="E43" i="18" s="1"/>
  <c r="CC34" i="9"/>
  <c r="C42" i="18" s="1"/>
  <c r="BX7" i="9"/>
  <c r="B15" i="18" s="1"/>
  <c r="CC7" i="9"/>
  <c r="C15" i="18" s="1"/>
  <c r="BX4" i="9"/>
  <c r="B12" i="18" s="1"/>
  <c r="CB22" i="9"/>
  <c r="G30" i="18" s="1"/>
  <c r="BZ18" i="9"/>
  <c r="E26" i="18" s="1"/>
  <c r="BX24" i="9"/>
  <c r="B32" i="18" s="1"/>
  <c r="CC6" i="9"/>
  <c r="C14" i="18" s="1"/>
  <c r="BX18" i="9"/>
  <c r="B26" i="18" s="1"/>
  <c r="BZ23" i="9"/>
  <c r="E31" i="18" s="1"/>
  <c r="CC23" i="9"/>
  <c r="C31" i="18" s="1"/>
  <c r="A31" i="18" l="1"/>
  <c r="CA23" i="9"/>
  <c r="F31" i="18" s="1"/>
  <c r="BY23" i="9"/>
  <c r="D31" i="18" s="1"/>
  <c r="H31" i="18" s="1"/>
  <c r="I31" i="18" s="1"/>
  <c r="H12" i="18"/>
  <c r="I12" i="18" s="1"/>
  <c r="CC20" i="9"/>
  <c r="C28" i="18" s="1"/>
  <c r="BZ5" i="9"/>
  <c r="E13" i="18" s="1"/>
  <c r="CB5" i="9"/>
  <c r="G13" i="18" s="1"/>
  <c r="CA5" i="9"/>
  <c r="F13" i="18" s="1"/>
  <c r="H13" i="18" s="1"/>
  <c r="I13" i="18" s="1"/>
  <c r="BZ20" i="9"/>
  <c r="E28" i="18" s="1"/>
  <c r="A28" i="18"/>
  <c r="BY20" i="9"/>
  <c r="D28" i="18" s="1"/>
  <c r="BY38" i="9"/>
  <c r="D46" i="18" s="1"/>
  <c r="CA20" i="9"/>
  <c r="F28" i="18" s="1"/>
  <c r="BY25" i="9"/>
  <c r="D33" i="18" s="1"/>
  <c r="H33" i="18" s="1"/>
  <c r="I33" i="18" s="1"/>
  <c r="H35" i="18"/>
  <c r="I35" i="18" s="1"/>
  <c r="CC33" i="9"/>
  <c r="C41" i="18" s="1"/>
  <c r="H34" i="18"/>
  <c r="I34" i="18" s="1"/>
  <c r="H22" i="18"/>
  <c r="I22" i="18" s="1"/>
  <c r="CC11" i="9"/>
  <c r="C19" i="18" s="1"/>
  <c r="CC5" i="9"/>
  <c r="C13" i="18" s="1"/>
  <c r="A13" i="18"/>
  <c r="CA15" i="9"/>
  <c r="F23" i="18" s="1"/>
  <c r="A33" i="18"/>
  <c r="CC25" i="9"/>
  <c r="C33" i="18" s="1"/>
  <c r="CB3" i="9"/>
  <c r="G11" i="18" s="1"/>
  <c r="BZ13" i="9"/>
  <c r="E21" i="18" s="1"/>
  <c r="H29" i="18"/>
  <c r="I29" i="18" s="1"/>
  <c r="CC3" i="9"/>
  <c r="C11" i="18" s="1"/>
  <c r="A36" i="18"/>
  <c r="CB25" i="9"/>
  <c r="G33" i="18" s="1"/>
  <c r="H24" i="18"/>
  <c r="I24" i="18" s="1"/>
  <c r="BZ25" i="9"/>
  <c r="E33" i="18" s="1"/>
  <c r="CA3" i="9"/>
  <c r="F11" i="18" s="1"/>
  <c r="H11" i="18" s="1"/>
  <c r="I11" i="18" s="1"/>
  <c r="A19" i="18"/>
  <c r="CA30" i="9"/>
  <c r="F38" i="18" s="1"/>
  <c r="A11" i="18"/>
  <c r="BY36" i="9"/>
  <c r="D44" i="18" s="1"/>
  <c r="CB30" i="9"/>
  <c r="G38" i="18" s="1"/>
  <c r="BY13" i="9"/>
  <c r="D21" i="18" s="1"/>
  <c r="H15" i="18"/>
  <c r="I15" i="18" s="1"/>
  <c r="BY15" i="9"/>
  <c r="D23" i="18" s="1"/>
  <c r="BZ36" i="9"/>
  <c r="E44" i="18" s="1"/>
  <c r="BZ3" i="9"/>
  <c r="E11" i="18" s="1"/>
  <c r="CA22" i="9"/>
  <c r="F30" i="18" s="1"/>
  <c r="BZ22" i="9"/>
  <c r="E30" i="18" s="1"/>
  <c r="CC22" i="9"/>
  <c r="C30" i="18" s="1"/>
  <c r="A30" i="18"/>
  <c r="A44" i="18"/>
  <c r="CC30" i="9"/>
  <c r="C38" i="18" s="1"/>
  <c r="BZ30" i="9"/>
  <c r="E38" i="18" s="1"/>
  <c r="BZ11" i="9"/>
  <c r="E19" i="18" s="1"/>
  <c r="CA36" i="9"/>
  <c r="F44" i="18" s="1"/>
  <c r="CA11" i="9"/>
  <c r="F19" i="18" s="1"/>
  <c r="H19" i="18" s="1"/>
  <c r="I19" i="18" s="1"/>
  <c r="CC36" i="9"/>
  <c r="C44" i="18" s="1"/>
  <c r="BY30" i="9"/>
  <c r="D38" i="18" s="1"/>
  <c r="BY33" i="9"/>
  <c r="D41" i="18" s="1"/>
  <c r="CB15" i="9"/>
  <c r="G23" i="18" s="1"/>
  <c r="BY22" i="9"/>
  <c r="D30" i="18" s="1"/>
  <c r="H43" i="18"/>
  <c r="I43" i="18" s="1"/>
  <c r="H40" i="18"/>
  <c r="I40" i="18" s="1"/>
  <c r="CB38" i="9"/>
  <c r="G46" i="18" s="1"/>
  <c r="CA28" i="9"/>
  <c r="F36" i="18" s="1"/>
  <c r="H36" i="18" s="1"/>
  <c r="I36" i="18" s="1"/>
  <c r="CA13" i="9"/>
  <c r="F21" i="18" s="1"/>
  <c r="CB11" i="9"/>
  <c r="G19" i="18" s="1"/>
  <c r="BZ28" i="9"/>
  <c r="E36" i="18" s="1"/>
  <c r="BZ33" i="9"/>
  <c r="E41" i="18" s="1"/>
  <c r="H26" i="18"/>
  <c r="I26" i="18" s="1"/>
  <c r="H17" i="18"/>
  <c r="I17" i="18" s="1"/>
  <c r="A23" i="18"/>
  <c r="A46" i="18"/>
  <c r="CC13" i="9"/>
  <c r="C21" i="18" s="1"/>
  <c r="BZ38" i="9"/>
  <c r="E46" i="18" s="1"/>
  <c r="A21" i="18"/>
  <c r="CC28" i="9"/>
  <c r="C36" i="18" s="1"/>
  <c r="CB28" i="9"/>
  <c r="G36" i="18" s="1"/>
  <c r="BZ15" i="9"/>
  <c r="E23" i="18" s="1"/>
  <c r="CA38" i="9"/>
  <c r="F46" i="18" s="1"/>
  <c r="CA33" i="9"/>
  <c r="F41" i="18" s="1"/>
  <c r="A41" i="18"/>
  <c r="BV43" i="9" a="1"/>
  <c r="H28" i="18" l="1"/>
  <c r="I28" i="18" s="1"/>
  <c r="H46" i="18"/>
  <c r="I46" i="18" s="1"/>
  <c r="H41" i="18"/>
  <c r="I41" i="18" s="1"/>
  <c r="H38" i="18"/>
  <c r="I38" i="18" s="1"/>
  <c r="H21" i="18"/>
  <c r="I21" i="18" s="1"/>
  <c r="H23" i="18"/>
  <c r="I23" i="18" s="1"/>
  <c r="H44" i="18"/>
  <c r="I44" i="18" s="1"/>
  <c r="H30" i="18"/>
  <c r="I30" i="18" s="1"/>
  <c r="BV59" i="9"/>
  <c r="BW59" i="9" s="1"/>
  <c r="CA59" i="9" s="1"/>
  <c r="F27" i="20" s="1"/>
  <c r="BV62" i="9"/>
  <c r="BW62" i="9" s="1"/>
  <c r="CC62" i="9" s="1"/>
  <c r="C30" i="20" s="1"/>
  <c r="BV71" i="9"/>
  <c r="BW71" i="9" s="1"/>
  <c r="CA71" i="9" s="1"/>
  <c r="F39" i="20" s="1"/>
  <c r="BV68" i="9"/>
  <c r="BW68" i="9" s="1"/>
  <c r="CC68" i="9" s="1"/>
  <c r="C36" i="20" s="1"/>
  <c r="BV55" i="9"/>
  <c r="BW55" i="9" s="1"/>
  <c r="CA55" i="9" s="1"/>
  <c r="F23" i="20" s="1"/>
  <c r="BV44" i="9"/>
  <c r="BW44" i="9" s="1"/>
  <c r="BY44" i="9" s="1"/>
  <c r="D12" i="20" s="1"/>
  <c r="BV76" i="9"/>
  <c r="BW76" i="9" s="1"/>
  <c r="A44" i="20" s="1"/>
  <c r="BV70" i="9"/>
  <c r="BW70" i="9" s="1"/>
  <c r="CB70" i="9" s="1"/>
  <c r="G38" i="20" s="1"/>
  <c r="BV58" i="9"/>
  <c r="BW58" i="9" s="1"/>
  <c r="CB58" i="9" s="1"/>
  <c r="G26" i="20" s="1"/>
  <c r="BV52" i="9"/>
  <c r="BW52" i="9" s="1"/>
  <c r="BY52" i="9" s="1"/>
  <c r="D20" i="20" s="1"/>
  <c r="BV64" i="9"/>
  <c r="BW64" i="9" s="1"/>
  <c r="CB64" i="9" s="1"/>
  <c r="G32" i="20" s="1"/>
  <c r="BV75" i="9"/>
  <c r="BW75" i="9" s="1"/>
  <c r="BZ75" i="9" s="1"/>
  <c r="E43" i="20" s="1"/>
  <c r="BV50" i="9"/>
  <c r="BW50" i="9" s="1"/>
  <c r="CC50" i="9" s="1"/>
  <c r="C18" i="20" s="1"/>
  <c r="BV51" i="9"/>
  <c r="BW51" i="9" s="1"/>
  <c r="BZ51" i="9" s="1"/>
  <c r="E19" i="20" s="1"/>
  <c r="BV54" i="9"/>
  <c r="BW54" i="9" s="1"/>
  <c r="BY54" i="9" s="1"/>
  <c r="D22" i="20" s="1"/>
  <c r="BV63" i="9"/>
  <c r="BW63" i="9" s="1"/>
  <c r="BY63" i="9" s="1"/>
  <c r="D31" i="20" s="1"/>
  <c r="BV72" i="9"/>
  <c r="BW72" i="9" s="1"/>
  <c r="CC72" i="9" s="1"/>
  <c r="C40" i="20" s="1"/>
  <c r="BV61" i="9"/>
  <c r="BW61" i="9" s="1"/>
  <c r="BY61" i="9" s="1"/>
  <c r="D29" i="20" s="1"/>
  <c r="BV43" i="9"/>
  <c r="BW43" i="9" s="1"/>
  <c r="A11" i="20" s="1"/>
  <c r="BV49" i="9"/>
  <c r="BW49" i="9" s="1"/>
  <c r="CB49" i="9" s="1"/>
  <c r="G17" i="20" s="1"/>
  <c r="BV56" i="9"/>
  <c r="BW56" i="9" s="1"/>
  <c r="BY56" i="9" s="1"/>
  <c r="D24" i="20" s="1"/>
  <c r="BV45" i="9"/>
  <c r="BW45" i="9" s="1"/>
  <c r="A13" i="20" s="1"/>
  <c r="BV77" i="9"/>
  <c r="BW77" i="9" s="1"/>
  <c r="CB77" i="9" s="1"/>
  <c r="G45" i="20" s="1"/>
  <c r="BV53" i="9"/>
  <c r="BW53" i="9" s="1"/>
  <c r="A21" i="20" s="1"/>
  <c r="BV57" i="9"/>
  <c r="BW57" i="9" s="1"/>
  <c r="BZ57" i="9" s="1"/>
  <c r="E25" i="20" s="1"/>
  <c r="BV67" i="9"/>
  <c r="BW67" i="9" s="1"/>
  <c r="CC67" i="9" s="1"/>
  <c r="C35" i="20" s="1"/>
  <c r="BV74" i="9"/>
  <c r="BW74" i="9" s="1"/>
  <c r="CC74" i="9" s="1"/>
  <c r="C42" i="20" s="1"/>
  <c r="BV78" i="9"/>
  <c r="BW78" i="9" s="1"/>
  <c r="CC78" i="9" s="1"/>
  <c r="C46" i="20" s="1"/>
  <c r="BV48" i="9"/>
  <c r="BW48" i="9" s="1"/>
  <c r="BZ48" i="9" s="1"/>
  <c r="E16" i="20" s="1"/>
  <c r="BV47" i="9"/>
  <c r="BW47" i="9" s="1"/>
  <c r="BY47" i="9" s="1"/>
  <c r="D15" i="20" s="1"/>
  <c r="BV65" i="9"/>
  <c r="BW65" i="9" s="1"/>
  <c r="CB65" i="9" s="1"/>
  <c r="G33" i="20" s="1"/>
  <c r="BV66" i="9"/>
  <c r="BW66" i="9" s="1"/>
  <c r="A34" i="20" s="1"/>
  <c r="BV46" i="9"/>
  <c r="BW46" i="9" s="1"/>
  <c r="CB46" i="9" s="1"/>
  <c r="G14" i="20" s="1"/>
  <c r="BV69" i="9"/>
  <c r="BW69" i="9" s="1"/>
  <c r="CA69" i="9" s="1"/>
  <c r="F37" i="20" s="1"/>
  <c r="BV60" i="9"/>
  <c r="BW60" i="9" s="1"/>
  <c r="CB60" i="9" s="1"/>
  <c r="G28" i="20" s="1"/>
  <c r="BV73" i="9"/>
  <c r="BW73" i="9" s="1"/>
  <c r="A41" i="20" s="1"/>
  <c r="CB50" i="9"/>
  <c r="G18" i="20" s="1"/>
  <c r="CC70" i="9" l="1"/>
  <c r="C38" i="20" s="1"/>
  <c r="CB53" i="9"/>
  <c r="G21" i="20" s="1"/>
  <c r="BZ53" i="9"/>
  <c r="E21" i="20" s="1"/>
  <c r="BY45" i="9"/>
  <c r="D13" i="20" s="1"/>
  <c r="A38" i="20"/>
  <c r="BZ63" i="9"/>
  <c r="E31" i="20" s="1"/>
  <c r="BY51" i="9"/>
  <c r="D19" i="20" s="1"/>
  <c r="A19" i="20"/>
  <c r="BZ47" i="9"/>
  <c r="E15" i="20" s="1"/>
  <c r="CC47" i="9"/>
  <c r="C15" i="20" s="1"/>
  <c r="BY66" i="9"/>
  <c r="D34" i="20" s="1"/>
  <c r="CA51" i="9"/>
  <c r="F19" i="20" s="1"/>
  <c r="CC53" i="9"/>
  <c r="C21" i="20" s="1"/>
  <c r="BY74" i="9"/>
  <c r="D42" i="20" s="1"/>
  <c r="BZ55" i="9"/>
  <c r="E23" i="20" s="1"/>
  <c r="CB51" i="9"/>
  <c r="G19" i="20" s="1"/>
  <c r="BY70" i="9"/>
  <c r="D38" i="20" s="1"/>
  <c r="A15" i="20"/>
  <c r="CA47" i="9"/>
  <c r="F15" i="20" s="1"/>
  <c r="H15" i="20" s="1"/>
  <c r="I15" i="20" s="1"/>
  <c r="CC45" i="9"/>
  <c r="C13" i="20" s="1"/>
  <c r="BZ44" i="9"/>
  <c r="E12" i="20" s="1"/>
  <c r="A18" i="20"/>
  <c r="BZ76" i="9"/>
  <c r="E44" i="20" s="1"/>
  <c r="CB54" i="9"/>
  <c r="G22" i="20" s="1"/>
  <c r="BY55" i="9"/>
  <c r="D23" i="20" s="1"/>
  <c r="H23" i="20" s="1"/>
  <c r="I23" i="20" s="1"/>
  <c r="CB47" i="9"/>
  <c r="G15" i="20" s="1"/>
  <c r="CB44" i="9"/>
  <c r="G12" i="20" s="1"/>
  <c r="A31" i="20"/>
  <c r="CA45" i="9"/>
  <c r="F13" i="20" s="1"/>
  <c r="CC51" i="9"/>
  <c r="C19" i="20" s="1"/>
  <c r="BZ66" i="9"/>
  <c r="E34" i="20" s="1"/>
  <c r="A12" i="20"/>
  <c r="CA44" i="9"/>
  <c r="F12" i="20" s="1"/>
  <c r="H12" i="20" s="1"/>
  <c r="I12" i="20" s="1"/>
  <c r="BZ45" i="9"/>
  <c r="E13" i="20" s="1"/>
  <c r="A22" i="20"/>
  <c r="CA48" i="9"/>
  <c r="F16" i="20" s="1"/>
  <c r="CA63" i="9"/>
  <c r="F31" i="20" s="1"/>
  <c r="H31" i="20" s="1"/>
  <c r="I31" i="20" s="1"/>
  <c r="BY50" i="9"/>
  <c r="D18" i="20" s="1"/>
  <c r="CC63" i="9"/>
  <c r="C31" i="20" s="1"/>
  <c r="BZ70" i="9"/>
  <c r="E38" i="20" s="1"/>
  <c r="CB55" i="9"/>
  <c r="G23" i="20" s="1"/>
  <c r="A33" i="20"/>
  <c r="BZ73" i="9"/>
  <c r="E41" i="20" s="1"/>
  <c r="CA43" i="9"/>
  <c r="F11" i="20" s="1"/>
  <c r="CB66" i="9"/>
  <c r="G34" i="20" s="1"/>
  <c r="A24" i="20"/>
  <c r="CA53" i="9"/>
  <c r="F21" i="20" s="1"/>
  <c r="CA56" i="9"/>
  <c r="F24" i="20" s="1"/>
  <c r="H24" i="20" s="1"/>
  <c r="I24" i="20" s="1"/>
  <c r="BY53" i="9"/>
  <c r="D21" i="20" s="1"/>
  <c r="CC66" i="9"/>
  <c r="C34" i="20" s="1"/>
  <c r="CA70" i="9"/>
  <c r="F38" i="20" s="1"/>
  <c r="CB76" i="9"/>
  <c r="G44" i="20" s="1"/>
  <c r="CC54" i="9"/>
  <c r="C22" i="20" s="1"/>
  <c r="CC65" i="9"/>
  <c r="C33" i="20" s="1"/>
  <c r="CB45" i="9"/>
  <c r="G13" i="20" s="1"/>
  <c r="CC44" i="9"/>
  <c r="C12" i="20" s="1"/>
  <c r="CB63" i="9"/>
  <c r="G31" i="20" s="1"/>
  <c r="BY76" i="9"/>
  <c r="D44" i="20" s="1"/>
  <c r="CA54" i="9"/>
  <c r="F22" i="20" s="1"/>
  <c r="H22" i="20" s="1"/>
  <c r="I22" i="20" s="1"/>
  <c r="CA66" i="9"/>
  <c r="F34" i="20" s="1"/>
  <c r="BZ56" i="9"/>
  <c r="E24" i="20" s="1"/>
  <c r="BZ65" i="9"/>
  <c r="E33" i="20" s="1"/>
  <c r="BZ77" i="9"/>
  <c r="E45" i="20" s="1"/>
  <c r="CB71" i="9"/>
  <c r="G39" i="20" s="1"/>
  <c r="BY65" i="9"/>
  <c r="D33" i="20" s="1"/>
  <c r="BY77" i="9"/>
  <c r="D45" i="20" s="1"/>
  <c r="CA77" i="9"/>
  <c r="F45" i="20" s="1"/>
  <c r="CA65" i="9"/>
  <c r="F33" i="20" s="1"/>
  <c r="CC77" i="9"/>
  <c r="C45" i="20" s="1"/>
  <c r="CA76" i="9"/>
  <c r="F44" i="20" s="1"/>
  <c r="CC76" i="9"/>
  <c r="C44" i="20" s="1"/>
  <c r="BZ54" i="9"/>
  <c r="E22" i="20" s="1"/>
  <c r="A45" i="20"/>
  <c r="BZ64" i="9"/>
  <c r="E32" i="20" s="1"/>
  <c r="CC48" i="9"/>
  <c r="C16" i="20" s="1"/>
  <c r="CA50" i="9"/>
  <c r="F18" i="20" s="1"/>
  <c r="BZ74" i="9"/>
  <c r="E42" i="20" s="1"/>
  <c r="CB73" i="9"/>
  <c r="G41" i="20" s="1"/>
  <c r="CA52" i="9"/>
  <c r="F20" i="20" s="1"/>
  <c r="H20" i="20" s="1"/>
  <c r="I20" i="20" s="1"/>
  <c r="BY64" i="9"/>
  <c r="D32" i="20" s="1"/>
  <c r="A28" i="20"/>
  <c r="CC52" i="9"/>
  <c r="C20" i="20" s="1"/>
  <c r="BY43" i="9"/>
  <c r="D11" i="20" s="1"/>
  <c r="CA60" i="9"/>
  <c r="F28" i="20" s="1"/>
  <c r="CB57" i="9"/>
  <c r="G25" i="20" s="1"/>
  <c r="CB52" i="9"/>
  <c r="G20" i="20" s="1"/>
  <c r="A32" i="20"/>
  <c r="CB61" i="9"/>
  <c r="G29" i="20" s="1"/>
  <c r="BY60" i="9"/>
  <c r="D28" i="20" s="1"/>
  <c r="CA78" i="9"/>
  <c r="F46" i="20" s="1"/>
  <c r="CA64" i="9"/>
  <c r="F32" i="20" s="1"/>
  <c r="BY71" i="9"/>
  <c r="D39" i="20" s="1"/>
  <c r="H39" i="20" s="1"/>
  <c r="I39" i="20" s="1"/>
  <c r="CB68" i="9"/>
  <c r="G36" i="20" s="1"/>
  <c r="A42" i="20"/>
  <c r="BY75" i="9"/>
  <c r="D43" i="20" s="1"/>
  <c r="CC60" i="9"/>
  <c r="C28" i="20" s="1"/>
  <c r="CB78" i="9"/>
  <c r="G46" i="20" s="1"/>
  <c r="CB48" i="9"/>
  <c r="G16" i="20" s="1"/>
  <c r="CC59" i="9"/>
  <c r="C27" i="20" s="1"/>
  <c r="A40" i="20"/>
  <c r="A29" i="20"/>
  <c r="BY62" i="9"/>
  <c r="D30" i="20" s="1"/>
  <c r="BZ71" i="9"/>
  <c r="E39" i="20" s="1"/>
  <c r="CB74" i="9"/>
  <c r="G42" i="20" s="1"/>
  <c r="CA67" i="9"/>
  <c r="F35" i="20" s="1"/>
  <c r="CB75" i="9"/>
  <c r="G43" i="20" s="1"/>
  <c r="BZ60" i="9"/>
  <c r="E28" i="20" s="1"/>
  <c r="A46" i="20"/>
  <c r="CC64" i="9"/>
  <c r="C32" i="20" s="1"/>
  <c r="CC71" i="9"/>
  <c r="C39" i="20" s="1"/>
  <c r="CC69" i="9"/>
  <c r="C37" i="20" s="1"/>
  <c r="CA74" i="9"/>
  <c r="F42" i="20" s="1"/>
  <c r="A39" i="20"/>
  <c r="A35" i="20"/>
  <c r="A43" i="20"/>
  <c r="CC73" i="9"/>
  <c r="C41" i="20" s="1"/>
  <c r="BZ43" i="9"/>
  <c r="E11" i="20" s="1"/>
  <c r="BY68" i="9"/>
  <c r="D36" i="20" s="1"/>
  <c r="CC57" i="9"/>
  <c r="C25" i="20" s="1"/>
  <c r="BY72" i="9"/>
  <c r="D40" i="20" s="1"/>
  <c r="A27" i="20"/>
  <c r="CA68" i="9"/>
  <c r="F36" i="20" s="1"/>
  <c r="CA75" i="9"/>
  <c r="F43" i="20" s="1"/>
  <c r="BY58" i="9"/>
  <c r="D26" i="20" s="1"/>
  <c r="CA57" i="9"/>
  <c r="F25" i="20" s="1"/>
  <c r="BY69" i="9"/>
  <c r="D37" i="20" s="1"/>
  <c r="H37" i="20" s="1"/>
  <c r="I37" i="20" s="1"/>
  <c r="BY73" i="9"/>
  <c r="D41" i="20" s="1"/>
  <c r="BY78" i="9"/>
  <c r="D46" i="20" s="1"/>
  <c r="CA62" i="9"/>
  <c r="F30" i="20" s="1"/>
  <c r="CC56" i="9"/>
  <c r="C24" i="20" s="1"/>
  <c r="BZ59" i="9"/>
  <c r="E27" i="20" s="1"/>
  <c r="CC46" i="9"/>
  <c r="C14" i="20" s="1"/>
  <c r="A16" i="20"/>
  <c r="BZ52" i="9"/>
  <c r="E20" i="20" s="1"/>
  <c r="BZ68" i="9"/>
  <c r="E36" i="20" s="1"/>
  <c r="BZ50" i="9"/>
  <c r="E18" i="20" s="1"/>
  <c r="CA58" i="9"/>
  <c r="F26" i="20" s="1"/>
  <c r="A36" i="20"/>
  <c r="BZ49" i="9"/>
  <c r="E17" i="20" s="1"/>
  <c r="CA49" i="9"/>
  <c r="F17" i="20" s="1"/>
  <c r="CC49" i="9"/>
  <c r="C17" i="20" s="1"/>
  <c r="BZ67" i="9"/>
  <c r="E35" i="20" s="1"/>
  <c r="CC75" i="9"/>
  <c r="C43" i="20" s="1"/>
  <c r="BZ58" i="9"/>
  <c r="E26" i="20" s="1"/>
  <c r="CC61" i="9"/>
  <c r="C29" i="20" s="1"/>
  <c r="CB69" i="9"/>
  <c r="G37" i="20" s="1"/>
  <c r="CA72" i="9"/>
  <c r="F40" i="20" s="1"/>
  <c r="BZ78" i="9"/>
  <c r="E46" i="20" s="1"/>
  <c r="CB62" i="9"/>
  <c r="G30" i="20" s="1"/>
  <c r="BY59" i="9"/>
  <c r="D27" i="20" s="1"/>
  <c r="H27" i="20" s="1"/>
  <c r="I27" i="20" s="1"/>
  <c r="CA46" i="9"/>
  <c r="F14" i="20" s="1"/>
  <c r="A23" i="20"/>
  <c r="A20" i="20"/>
  <c r="CB59" i="9"/>
  <c r="G27" i="20" s="1"/>
  <c r="BY46" i="9"/>
  <c r="D14" i="20" s="1"/>
  <c r="BY49" i="9"/>
  <c r="D17" i="20" s="1"/>
  <c r="CB67" i="9"/>
  <c r="G35" i="20" s="1"/>
  <c r="A37" i="20"/>
  <c r="CB72" i="9"/>
  <c r="G40" i="20" s="1"/>
  <c r="A30" i="20"/>
  <c r="A17" i="20"/>
  <c r="BY67" i="9"/>
  <c r="D35" i="20" s="1"/>
  <c r="A26" i="20"/>
  <c r="BZ61" i="9"/>
  <c r="E29" i="20" s="1"/>
  <c r="BY57" i="9"/>
  <c r="D25" i="20" s="1"/>
  <c r="H25" i="20" s="1"/>
  <c r="I25" i="20" s="1"/>
  <c r="BZ69" i="9"/>
  <c r="E37" i="20" s="1"/>
  <c r="BZ72" i="9"/>
  <c r="E40" i="20" s="1"/>
  <c r="CA73" i="9"/>
  <c r="F41" i="20" s="1"/>
  <c r="BZ62" i="9"/>
  <c r="E30" i="20" s="1"/>
  <c r="CB56" i="9"/>
  <c r="G24" i="20" s="1"/>
  <c r="BZ46" i="9"/>
  <c r="E14" i="20" s="1"/>
  <c r="CC55" i="9"/>
  <c r="C23" i="20" s="1"/>
  <c r="BY48" i="9"/>
  <c r="D16" i="20" s="1"/>
  <c r="CC43" i="9"/>
  <c r="C11" i="20" s="1"/>
  <c r="CC58" i="9"/>
  <c r="C26" i="20" s="1"/>
  <c r="A25" i="20"/>
  <c r="CA61" i="9"/>
  <c r="F29" i="20" s="1"/>
  <c r="H29" i="20" s="1"/>
  <c r="I29" i="20" s="1"/>
  <c r="A14" i="20"/>
  <c r="CB43" i="9"/>
  <c r="G11" i="20" s="1"/>
  <c r="H19" i="20" l="1"/>
  <c r="I19" i="20" s="1"/>
  <c r="H36" i="20"/>
  <c r="I36" i="20" s="1"/>
  <c r="H13" i="20"/>
  <c r="I13" i="20" s="1"/>
  <c r="H11" i="20"/>
  <c r="I11" i="20" s="1"/>
  <c r="H44" i="20"/>
  <c r="I44" i="20" s="1"/>
  <c r="H38" i="20"/>
  <c r="I38" i="20" s="1"/>
  <c r="H45" i="20"/>
  <c r="I45" i="20" s="1"/>
  <c r="H34" i="20"/>
  <c r="I34" i="20" s="1"/>
  <c r="H46" i="20"/>
  <c r="I46" i="20" s="1"/>
  <c r="H42" i="20"/>
  <c r="I42" i="20" s="1"/>
  <c r="H43" i="20"/>
  <c r="I43" i="20" s="1"/>
  <c r="H16" i="20"/>
  <c r="I16" i="20" s="1"/>
  <c r="H21" i="20"/>
  <c r="I21" i="20" s="1"/>
  <c r="H26" i="20"/>
  <c r="I26" i="20" s="1"/>
  <c r="H30" i="20"/>
  <c r="I30" i="20" s="1"/>
  <c r="H32" i="20"/>
  <c r="I32" i="20" s="1"/>
  <c r="H18" i="20"/>
  <c r="I18" i="20" s="1"/>
  <c r="H33" i="20"/>
  <c r="I33" i="20" s="1"/>
  <c r="H14" i="20"/>
  <c r="I14" i="20" s="1"/>
  <c r="H28" i="20"/>
  <c r="I28" i="20" s="1"/>
  <c r="H35" i="20"/>
  <c r="I35" i="20" s="1"/>
  <c r="H17" i="20"/>
  <c r="I17" i="20" s="1"/>
  <c r="H41" i="20"/>
  <c r="I41" i="20" s="1"/>
  <c r="H40" i="20"/>
  <c r="I40" i="20" s="1"/>
</calcChain>
</file>

<file path=xl/sharedStrings.xml><?xml version="1.0" encoding="utf-8"?>
<sst xmlns="http://schemas.openxmlformats.org/spreadsheetml/2006/main" count="1491" uniqueCount="169">
  <si>
    <t>Indtastning</t>
  </si>
  <si>
    <t>Udskrivning</t>
  </si>
  <si>
    <t>Stubjord</t>
  </si>
  <si>
    <t>Grønjord</t>
  </si>
  <si>
    <t>Deltagerliste</t>
  </si>
  <si>
    <t>Stævnenavn</t>
  </si>
  <si>
    <t>Arrangør</t>
  </si>
  <si>
    <t>Dato</t>
  </si>
  <si>
    <t>Deltager nr.</t>
  </si>
  <si>
    <t>Pløjerens navn</t>
  </si>
  <si>
    <t>Selskab</t>
  </si>
  <si>
    <t>Ager nr.</t>
  </si>
  <si>
    <t>Bemærkninger</t>
  </si>
  <si>
    <t>DELTAGERLISTE</t>
  </si>
  <si>
    <t>Stævne:</t>
  </si>
  <si>
    <t>Navn</t>
  </si>
  <si>
    <t>Dommer 1</t>
  </si>
  <si>
    <t>Dommer 2</t>
  </si>
  <si>
    <t>Dommer 3</t>
  </si>
  <si>
    <t>Dommer 4</t>
  </si>
  <si>
    <t>Dommer 5</t>
  </si>
  <si>
    <t>Dommer 6</t>
  </si>
  <si>
    <t>Dommer 7</t>
  </si>
  <si>
    <t>Dommer 8</t>
  </si>
  <si>
    <t>Dato:</t>
  </si>
  <si>
    <t>Arrangør:</t>
  </si>
  <si>
    <t>Stævnedata</t>
  </si>
  <si>
    <t>Start med at gemme dette ark (Filer/gem som)</t>
  </si>
  <si>
    <t>Indtast Stævnenavn</t>
  </si>
  <si>
    <t>Indtast Arrangør</t>
  </si>
  <si>
    <t>Indtast Dato</t>
  </si>
  <si>
    <t>Opstart af et nyt stævne</t>
  </si>
  <si>
    <t>Indtast navnet på Dommer 1 -2 -3- 4 (hvis der er mere end 15 deltager, skrives 8 dommer ind)</t>
  </si>
  <si>
    <t>Pløjning</t>
  </si>
  <si>
    <t>Dommerunderskrift:</t>
  </si>
  <si>
    <t>Nummer</t>
  </si>
  <si>
    <t xml:space="preserve"> </t>
  </si>
  <si>
    <t>Ager</t>
  </si>
  <si>
    <t>Målingstype</t>
  </si>
  <si>
    <t>Dybde</t>
  </si>
  <si>
    <t>Bredde</t>
  </si>
  <si>
    <t>Målinger</t>
  </si>
  <si>
    <t>Min/max</t>
  </si>
  <si>
    <t>I alt</t>
  </si>
  <si>
    <t>Gennemsnit</t>
  </si>
  <si>
    <t>Ideal</t>
  </si>
  <si>
    <t>Difference</t>
  </si>
  <si>
    <t>Point</t>
  </si>
  <si>
    <t>Dybde-/breddemåling side 1</t>
  </si>
  <si>
    <t>Dybde-/breddemåling Side 2</t>
  </si>
  <si>
    <t>Dybde-/breddemåling side 3</t>
  </si>
  <si>
    <t>Dybde-/breddemåling side 4</t>
  </si>
  <si>
    <t>Dybde-/breddemåling side 5</t>
  </si>
  <si>
    <t>Dybde-/breddemåling side 6</t>
  </si>
  <si>
    <t>Stubjordspløjning</t>
  </si>
  <si>
    <t>Dommerunderskrift</t>
  </si>
  <si>
    <t>Pløjerens navn.</t>
  </si>
  <si>
    <t>Gennemsnit 1. Syn</t>
  </si>
  <si>
    <t>Gennemsnit 2. Syn</t>
  </si>
  <si>
    <t>Gennemsnit 3. Syn</t>
  </si>
  <si>
    <t>Gennemsnit 4. Syn</t>
  </si>
  <si>
    <t>Indtastning stub</t>
  </si>
  <si>
    <t>Indtastning grøn</t>
  </si>
  <si>
    <t>Ager nr. stub</t>
  </si>
  <si>
    <t>Ager nr. grøn</t>
  </si>
  <si>
    <t>Ager nr. stub soteret</t>
  </si>
  <si>
    <t>Ager nr. grøn soteret</t>
  </si>
  <si>
    <t>BEREGNING AF POINT STUBJORD</t>
  </si>
  <si>
    <t>Scalering</t>
  </si>
  <si>
    <t>Pløjedybde stubjord</t>
  </si>
  <si>
    <t>Ager nr stub</t>
  </si>
  <si>
    <t>Diff</t>
  </si>
  <si>
    <t>Udregnet point</t>
  </si>
  <si>
    <t>BEREGNING AF POINT GRØNJORD</t>
  </si>
  <si>
    <t>Pløjedybde grønjord</t>
  </si>
  <si>
    <t>Pløjebredde stubjord</t>
  </si>
  <si>
    <t>Pløjebredde grønjord</t>
  </si>
  <si>
    <t>Sum i alt</t>
  </si>
  <si>
    <t>Type</t>
  </si>
  <si>
    <t xml:space="preserve">   Alle farvede felter skal udfyldes</t>
  </si>
  <si>
    <t>Hovedmenu</t>
  </si>
  <si>
    <t>Fra Hovedmenu  klikkes på linket Deltagerliste</t>
  </si>
  <si>
    <t>I de farvede felter skal udfyldes</t>
  </si>
  <si>
    <t>Her kommer info om arket</t>
  </si>
  <si>
    <t>Placering</t>
  </si>
  <si>
    <t>Point soteret</t>
  </si>
  <si>
    <t>Delt. Nr. sorteret</t>
  </si>
  <si>
    <t>Deltager</t>
  </si>
  <si>
    <t>Placering grønjord</t>
  </si>
  <si>
    <t>Resultat stubjord</t>
  </si>
  <si>
    <t>Resultat grønjord</t>
  </si>
  <si>
    <t>Resultat stub</t>
  </si>
  <si>
    <t>Resultat grøn</t>
  </si>
  <si>
    <t>Resultat dybde &amp; bredde stub</t>
  </si>
  <si>
    <t>Resultat dybde &amp; bredde grøn</t>
  </si>
  <si>
    <t>Sum i alt NM</t>
  </si>
  <si>
    <t>Point soteret NM</t>
  </si>
  <si>
    <t>Pløjning: Nordisk mesterskab</t>
  </si>
  <si>
    <t>Samlet resultat</t>
  </si>
  <si>
    <t>Point Stub</t>
  </si>
  <si>
    <t>Point Grøn</t>
  </si>
  <si>
    <t>Samlet point</t>
  </si>
  <si>
    <t>Samlet placering</t>
  </si>
  <si>
    <t>Samlet resultat DM og andre dansker stævner</t>
  </si>
  <si>
    <t>Delt. Nr.</t>
  </si>
  <si>
    <t>Deltager. Nr.</t>
  </si>
  <si>
    <t>Deltager nr. soteret</t>
  </si>
  <si>
    <t>Her indtastes alle data som skal bruges omkring deltageren.</t>
  </si>
  <si>
    <t>Ved stævne som også har NM med, skal man skrive NM med stort under Type for de deltager som er med i det, så vil resultater blive delt til hver sit stævne.</t>
  </si>
  <si>
    <t xml:space="preserve"> Eventuelle fradrag</t>
  </si>
  <si>
    <t>Overdommer</t>
  </si>
  <si>
    <t>PLØJEPROGRAM INDTASTNING</t>
  </si>
  <si>
    <t>Indtastning dybde &amp; bredde stub</t>
  </si>
  <si>
    <t>Indtastning dybde &amp; bredde grøn</t>
  </si>
  <si>
    <t>Gennemsnit 1 - 4 syn</t>
  </si>
  <si>
    <t>Total</t>
  </si>
  <si>
    <t>Total 4</t>
  </si>
  <si>
    <t>Total 1</t>
  </si>
  <si>
    <t>Total 2</t>
  </si>
  <si>
    <t>Total 3</t>
  </si>
  <si>
    <t>Bredde stub</t>
  </si>
  <si>
    <t>Bredde grøn</t>
  </si>
  <si>
    <t>Dybde stub</t>
  </si>
  <si>
    <t>Dybde grøn</t>
  </si>
  <si>
    <t>Grønjordspløjning</t>
  </si>
  <si>
    <t>Land</t>
  </si>
  <si>
    <t>Plov dybde stub</t>
  </si>
  <si>
    <t>Plov dybde grøn</t>
  </si>
  <si>
    <t>Plovbredde stub</t>
  </si>
  <si>
    <t>Plovbredde grøn</t>
  </si>
  <si>
    <t>Dommer ombytning ved flere dommer</t>
  </si>
  <si>
    <t>stub jord</t>
  </si>
  <si>
    <t>grøn jord</t>
  </si>
  <si>
    <t>Hold 1</t>
  </si>
  <si>
    <t>Hold 2</t>
  </si>
  <si>
    <t>Er tekst</t>
  </si>
  <si>
    <t>Nr</t>
  </si>
  <si>
    <t>Åbningsfurens retning</t>
  </si>
  <si>
    <t>Flækningens dybde,bred, renh</t>
  </si>
  <si>
    <t>Ryggens højde og udseende</t>
  </si>
  <si>
    <t>gns</t>
  </si>
  <si>
    <t>Furens retning</t>
  </si>
  <si>
    <t xml:space="preserve">Furens dybde </t>
  </si>
  <si>
    <t>Furens Bredde</t>
  </si>
  <si>
    <t>Furens pakning og placering</t>
  </si>
  <si>
    <t>Afpløjnings forberedelse</t>
  </si>
  <si>
    <t>Afpløjningens finish</t>
  </si>
  <si>
    <t>Orden ved stykkets ender</t>
  </si>
  <si>
    <t>Forspænding og kørsel</t>
  </si>
  <si>
    <t>1. bedømmelse</t>
  </si>
  <si>
    <t>2. bedømmelse</t>
  </si>
  <si>
    <t>Point stub</t>
  </si>
  <si>
    <t>Plads</t>
  </si>
  <si>
    <t>Point grøn</t>
  </si>
  <si>
    <t>Samlet</t>
  </si>
  <si>
    <t>Placering stubjord</t>
  </si>
  <si>
    <t>Placering stub</t>
  </si>
  <si>
    <t>Placering grøn</t>
  </si>
  <si>
    <t>Reslutat DM stub og andre danska stævner</t>
  </si>
  <si>
    <t>Reslutat DM grøn og andre danska stævner</t>
  </si>
  <si>
    <t>Resultat NM stub</t>
  </si>
  <si>
    <t>Resultat NM grøn</t>
  </si>
  <si>
    <t>Samlet resultat NM</t>
  </si>
  <si>
    <t>Resultat stub NM</t>
  </si>
  <si>
    <t>Resultat grøn NM</t>
  </si>
  <si>
    <t>Samlet point stub</t>
  </si>
  <si>
    <t>Samlet point grøn</t>
  </si>
  <si>
    <t>Sum omregnet</t>
  </si>
  <si>
    <t>version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</si>
</sst>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0"/>
  </numFmts>
  <fonts count="38" x14ac:knownFonts="1">
    <font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sz val="6"/>
      <color theme="1"/>
      <name val="Arial"/>
      <family val="2"/>
    </font>
    <font>
      <b/>
      <sz val="28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7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Protection="1"/>
    <xf numFmtId="0" fontId="3" fillId="2" borderId="0" xfId="0" applyFont="1" applyFill="1" applyProtection="1"/>
    <xf numFmtId="49" fontId="0" fillId="2" borderId="0" xfId="0" applyNumberFormat="1" applyFill="1" applyProtection="1"/>
    <xf numFmtId="0" fontId="2" fillId="2" borderId="0" xfId="0" applyFont="1" applyFill="1" applyProtection="1"/>
    <xf numFmtId="0" fontId="15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 applyProtection="1"/>
    <xf numFmtId="0" fontId="0" fillId="2" borderId="0" xfId="0" applyFill="1"/>
    <xf numFmtId="166" fontId="2" fillId="0" borderId="0" xfId="6" applyNumberFormat="1" applyFont="1" applyFill="1" applyProtection="1"/>
    <xf numFmtId="0" fontId="18" fillId="0" borderId="0" xfId="0" applyFont="1" applyFill="1" applyProtection="1"/>
    <xf numFmtId="0" fontId="0" fillId="0" borderId="0" xfId="0" applyProtection="1"/>
    <xf numFmtId="0" fontId="19" fillId="0" borderId="0" xfId="0" applyFont="1" applyBorder="1" applyProtection="1"/>
    <xf numFmtId="0" fontId="0" fillId="0" borderId="0" xfId="0" applyBorder="1" applyProtection="1"/>
    <xf numFmtId="0" fontId="19" fillId="0" borderId="0" xfId="0" applyFont="1" applyProtection="1"/>
    <xf numFmtId="0" fontId="1" fillId="0" borderId="0" xfId="0" applyFont="1" applyBorder="1" applyAlignment="1" applyProtection="1"/>
    <xf numFmtId="0" fontId="19" fillId="0" borderId="0" xfId="0" applyFont="1" applyAlignment="1" applyProtection="1">
      <alignment horizontal="center"/>
    </xf>
    <xf numFmtId="0" fontId="16" fillId="0" borderId="0" xfId="0" applyFont="1" applyBorder="1" applyProtection="1"/>
    <xf numFmtId="0" fontId="19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20" fillId="0" borderId="0" xfId="0" applyFont="1" applyBorder="1" applyProtection="1"/>
    <xf numFmtId="0" fontId="21" fillId="0" borderId="0" xfId="0" applyFont="1" applyBorder="1" applyProtection="1"/>
    <xf numFmtId="0" fontId="2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3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14" fontId="0" fillId="0" borderId="0" xfId="0" applyNumberFormat="1" applyAlignment="1" applyProtection="1">
      <alignment horizontal="left" vertical="center"/>
    </xf>
    <xf numFmtId="0" fontId="25" fillId="0" borderId="13" xfId="0" applyFont="1" applyBorder="1" applyAlignment="1" applyProtection="1"/>
    <xf numFmtId="0" fontId="0" fillId="0" borderId="0" xfId="0" applyAlignment="1">
      <alignment horizontal="left"/>
    </xf>
    <xf numFmtId="166" fontId="4" fillId="0" borderId="0" xfId="0" applyNumberFormat="1" applyFont="1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/>
    <xf numFmtId="0" fontId="0" fillId="0" borderId="23" xfId="0" applyBorder="1" applyAlignment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6" fontId="4" fillId="0" borderId="17" xfId="0" applyNumberFormat="1" applyFont="1" applyBorder="1"/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2" fontId="0" fillId="0" borderId="0" xfId="0" applyNumberFormat="1" applyBorder="1"/>
    <xf numFmtId="0" fontId="0" fillId="0" borderId="23" xfId="0" applyBorder="1"/>
    <xf numFmtId="2" fontId="0" fillId="0" borderId="23" xfId="0" applyNumberFormat="1" applyBorder="1"/>
    <xf numFmtId="166" fontId="4" fillId="0" borderId="20" xfId="0" applyNumberFormat="1" applyFont="1" applyBorder="1"/>
    <xf numFmtId="0" fontId="25" fillId="0" borderId="0" xfId="0" applyFont="1" applyBorder="1" applyAlignment="1" applyProtection="1"/>
    <xf numFmtId="166" fontId="4" fillId="2" borderId="0" xfId="6" applyNumberFormat="1" applyFont="1" applyFill="1" applyBorder="1" applyProtection="1"/>
    <xf numFmtId="166" fontId="2" fillId="0" borderId="0" xfId="6" applyNumberFormat="1" applyFont="1" applyBorder="1" applyProtection="1"/>
    <xf numFmtId="0" fontId="17" fillId="3" borderId="0" xfId="0" applyFont="1" applyFill="1" applyBorder="1" applyAlignment="1" applyProtection="1">
      <alignment horizontal="center"/>
    </xf>
    <xf numFmtId="166" fontId="17" fillId="0" borderId="25" xfId="4" applyNumberFormat="1" applyFont="1" applyFill="1" applyBorder="1" applyAlignment="1" applyProtection="1">
      <alignment horizontal="center"/>
    </xf>
    <xf numFmtId="166" fontId="17" fillId="0" borderId="26" xfId="4" applyNumberFormat="1" applyFont="1" applyFill="1" applyBorder="1" applyAlignment="1" applyProtection="1">
      <alignment horizontal="center"/>
    </xf>
    <xf numFmtId="166" fontId="2" fillId="0" borderId="0" xfId="6" applyNumberFormat="1" applyFill="1" applyProtection="1"/>
    <xf numFmtId="166" fontId="2" fillId="0" borderId="31" xfId="6" applyNumberFormat="1" applyFill="1" applyBorder="1" applyAlignment="1" applyProtection="1">
      <alignment horizontal="left"/>
    </xf>
    <xf numFmtId="166" fontId="2" fillId="0" borderId="31" xfId="6" applyNumberFormat="1" applyFill="1" applyBorder="1" applyProtection="1"/>
    <xf numFmtId="167" fontId="2" fillId="0" borderId="0" xfId="6" applyNumberFormat="1" applyFill="1" applyProtection="1"/>
    <xf numFmtId="0" fontId="2" fillId="0" borderId="0" xfId="6" applyFill="1" applyProtection="1"/>
    <xf numFmtId="166" fontId="4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Border="1" applyProtection="1"/>
    <xf numFmtId="166" fontId="2" fillId="0" borderId="0" xfId="6" applyNumberFormat="1" applyFill="1" applyBorder="1" applyAlignment="1" applyProtection="1">
      <alignment horizontal="center"/>
    </xf>
    <xf numFmtId="166" fontId="2" fillId="0" borderId="32" xfId="6" applyNumberFormat="1" applyFill="1" applyBorder="1" applyProtection="1"/>
    <xf numFmtId="166" fontId="2" fillId="0" borderId="33" xfId="6" applyNumberFormat="1" applyFont="1" applyFill="1" applyBorder="1" applyAlignment="1" applyProtection="1">
      <alignment horizontal="left"/>
    </xf>
    <xf numFmtId="166" fontId="4" fillId="0" borderId="33" xfId="6" applyNumberFormat="1" applyFont="1" applyFill="1" applyBorder="1" applyAlignment="1" applyProtection="1">
      <alignment horizontal="center"/>
    </xf>
    <xf numFmtId="0" fontId="4" fillId="0" borderId="33" xfId="6" applyNumberFormat="1" applyFont="1" applyFill="1" applyBorder="1" applyAlignment="1" applyProtection="1">
      <alignment horizontal="center"/>
    </xf>
    <xf numFmtId="166" fontId="2" fillId="0" borderId="34" xfId="6" applyNumberFormat="1" applyFill="1" applyBorder="1" applyProtection="1"/>
    <xf numFmtId="166" fontId="2" fillId="0" borderId="35" xfId="6" applyNumberFormat="1" applyFill="1" applyBorder="1" applyProtection="1"/>
    <xf numFmtId="0" fontId="4" fillId="0" borderId="10" xfId="6" applyNumberFormat="1" applyFont="1" applyFill="1" applyBorder="1" applyAlignment="1" applyProtection="1">
      <alignment horizontal="left"/>
    </xf>
    <xf numFmtId="166" fontId="2" fillId="0" borderId="10" xfId="6" applyNumberFormat="1" applyFill="1" applyBorder="1" applyAlignment="1" applyProtection="1">
      <alignment horizontal="center"/>
    </xf>
    <xf numFmtId="166" fontId="2" fillId="0" borderId="26" xfId="6" applyNumberFormat="1" applyFill="1" applyBorder="1" applyAlignment="1" applyProtection="1">
      <alignment horizontal="center"/>
    </xf>
    <xf numFmtId="166" fontId="2" fillId="0" borderId="3" xfId="6" applyNumberFormat="1" applyFill="1" applyBorder="1" applyProtection="1"/>
    <xf numFmtId="166" fontId="2" fillId="0" borderId="36" xfId="6" applyNumberFormat="1" applyFont="1" applyFill="1" applyBorder="1" applyProtection="1"/>
    <xf numFmtId="166" fontId="2" fillId="0" borderId="37" xfId="6" applyNumberFormat="1" applyFill="1" applyBorder="1" applyProtection="1">
      <protection locked="0"/>
    </xf>
    <xf numFmtId="166" fontId="2" fillId="0" borderId="38" xfId="6" applyNumberFormat="1" applyFill="1" applyBorder="1" applyProtection="1">
      <protection locked="0"/>
    </xf>
    <xf numFmtId="166" fontId="2" fillId="0" borderId="39" xfId="6" applyNumberFormat="1" applyFill="1" applyBorder="1" applyProtection="1"/>
    <xf numFmtId="166" fontId="2" fillId="0" borderId="40" xfId="6" applyNumberFormat="1" applyFill="1" applyBorder="1" applyProtection="1"/>
    <xf numFmtId="166" fontId="2" fillId="0" borderId="36" xfId="6" applyNumberFormat="1" applyFill="1" applyBorder="1" applyProtection="1"/>
    <xf numFmtId="166" fontId="2" fillId="0" borderId="11" xfId="6" applyNumberFormat="1" applyFill="1" applyBorder="1" applyProtection="1">
      <protection locked="0"/>
    </xf>
    <xf numFmtId="166" fontId="2" fillId="0" borderId="7" xfId="6" applyNumberFormat="1" applyFill="1" applyBorder="1" applyProtection="1">
      <protection locked="0"/>
    </xf>
    <xf numFmtId="166" fontId="2" fillId="0" borderId="41" xfId="6" applyNumberFormat="1" applyFill="1" applyBorder="1" applyProtection="1"/>
    <xf numFmtId="166" fontId="2" fillId="0" borderId="42" xfId="6" applyNumberFormat="1" applyFill="1" applyBorder="1" applyProtection="1"/>
    <xf numFmtId="166" fontId="2" fillId="0" borderId="43" xfId="6" applyNumberFormat="1" applyFill="1" applyBorder="1" applyProtection="1"/>
    <xf numFmtId="1" fontId="2" fillId="0" borderId="0" xfId="6" applyNumberFormat="1" applyFill="1" applyProtection="1"/>
    <xf numFmtId="166" fontId="2" fillId="0" borderId="27" xfId="6" applyNumberFormat="1" applyFill="1" applyBorder="1" applyProtection="1">
      <protection locked="0"/>
    </xf>
    <xf numFmtId="166" fontId="2" fillId="0" borderId="28" xfId="6" applyNumberFormat="1" applyFill="1" applyBorder="1" applyProtection="1">
      <protection locked="0"/>
    </xf>
    <xf numFmtId="166" fontId="5" fillId="0" borderId="3" xfId="6" applyNumberFormat="1" applyFont="1" applyFill="1" applyBorder="1" applyProtection="1"/>
    <xf numFmtId="166" fontId="5" fillId="0" borderId="16" xfId="6" applyNumberFormat="1" applyFont="1" applyFill="1" applyBorder="1" applyProtection="1"/>
    <xf numFmtId="166" fontId="5" fillId="0" borderId="4" xfId="6" applyNumberFormat="1" applyFont="1" applyFill="1" applyBorder="1" applyProtection="1"/>
    <xf numFmtId="166" fontId="2" fillId="0" borderId="4" xfId="6" applyNumberFormat="1" applyFill="1" applyBorder="1" applyProtection="1"/>
    <xf numFmtId="166" fontId="2" fillId="0" borderId="3" xfId="6" applyNumberFormat="1" applyFont="1" applyFill="1" applyBorder="1" applyProtection="1"/>
    <xf numFmtId="166" fontId="4" fillId="0" borderId="1" xfId="6" applyNumberFormat="1" applyFont="1" applyFill="1" applyBorder="1" applyProtection="1"/>
    <xf numFmtId="166" fontId="4" fillId="0" borderId="2" xfId="6" applyNumberFormat="1" applyFont="1" applyFill="1" applyBorder="1" applyAlignment="1" applyProtection="1">
      <alignment horizontal="left"/>
    </xf>
    <xf numFmtId="166" fontId="4" fillId="0" borderId="3" xfId="6" applyNumberFormat="1" applyFont="1" applyFill="1" applyBorder="1" applyProtection="1"/>
    <xf numFmtId="166" fontId="4" fillId="0" borderId="0" xfId="6" applyNumberFormat="1" applyFont="1" applyFill="1" applyProtection="1"/>
    <xf numFmtId="1" fontId="4" fillId="0" borderId="0" xfId="6" applyNumberFormat="1" applyFont="1" applyFill="1" applyProtection="1"/>
    <xf numFmtId="166" fontId="2" fillId="0" borderId="13" xfId="6" applyNumberFormat="1" applyFill="1" applyBorder="1" applyProtection="1"/>
    <xf numFmtId="166" fontId="2" fillId="0" borderId="13" xfId="6" applyNumberFormat="1" applyFill="1" applyBorder="1" applyAlignment="1" applyProtection="1">
      <alignment horizontal="center"/>
    </xf>
    <xf numFmtId="165" fontId="4" fillId="0" borderId="10" xfId="6" applyNumberFormat="1" applyFont="1" applyFill="1" applyBorder="1" applyAlignment="1" applyProtection="1">
      <alignment horizontal="left"/>
    </xf>
    <xf numFmtId="166" fontId="2" fillId="0" borderId="0" xfId="6" applyNumberFormat="1" applyFont="1" applyFill="1" applyBorder="1" applyAlignment="1" applyProtection="1"/>
    <xf numFmtId="0" fontId="26" fillId="0" borderId="0" xfId="0" applyFont="1" applyProtection="1"/>
    <xf numFmtId="0" fontId="25" fillId="0" borderId="0" xfId="0" applyFont="1"/>
    <xf numFmtId="166" fontId="9" fillId="3" borderId="0" xfId="0" applyNumberFormat="1" applyFont="1" applyFill="1" applyProtection="1"/>
    <xf numFmtId="166" fontId="10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left"/>
    </xf>
    <xf numFmtId="166" fontId="4" fillId="3" borderId="0" xfId="0" applyNumberFormat="1" applyFont="1" applyFill="1" applyAlignment="1" applyProtection="1">
      <alignment horizontal="left"/>
    </xf>
    <xf numFmtId="166" fontId="2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Alignment="1" applyProtection="1">
      <alignment horizontal="right"/>
    </xf>
    <xf numFmtId="166" fontId="10" fillId="3" borderId="0" xfId="0" applyNumberFormat="1" applyFont="1" applyFill="1" applyAlignment="1" applyProtection="1">
      <alignment horizontal="left"/>
    </xf>
    <xf numFmtId="166" fontId="10" fillId="3" borderId="31" xfId="0" applyNumberFormat="1" applyFont="1" applyFill="1" applyBorder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166" fontId="10" fillId="0" borderId="0" xfId="0" applyNumberFormat="1" applyFont="1" applyAlignment="1" applyProtection="1">
      <alignment horizontal="left"/>
    </xf>
    <xf numFmtId="166" fontId="9" fillId="0" borderId="0" xfId="0" applyNumberFormat="1" applyFont="1" applyAlignment="1" applyProtection="1">
      <alignment horizontal="left"/>
    </xf>
    <xf numFmtId="166" fontId="17" fillId="3" borderId="3" xfId="0" applyNumberFormat="1" applyFont="1" applyFill="1" applyBorder="1" applyAlignment="1" applyProtection="1">
      <alignment horizontal="left"/>
    </xf>
    <xf numFmtId="1" fontId="15" fillId="3" borderId="3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0" fillId="0" borderId="3" xfId="0" applyBorder="1"/>
    <xf numFmtId="166" fontId="2" fillId="3" borderId="0" xfId="0" applyNumberFormat="1" applyFont="1" applyFill="1" applyAlignment="1" applyProtection="1">
      <alignment horizontal="right"/>
    </xf>
    <xf numFmtId="166" fontId="4" fillId="3" borderId="0" xfId="0" applyNumberFormat="1" applyFont="1" applyFill="1" applyAlignment="1" applyProtection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166" fontId="17" fillId="3" borderId="3" xfId="0" applyNumberFormat="1" applyFont="1" applyFill="1" applyBorder="1" applyAlignment="1" applyProtection="1"/>
    <xf numFmtId="166" fontId="4" fillId="3" borderId="0" xfId="0" applyNumberFormat="1" applyFont="1" applyFill="1" applyAlignment="1" applyProtection="1"/>
    <xf numFmtId="0" fontId="18" fillId="0" borderId="0" xfId="0" applyFont="1"/>
    <xf numFmtId="0" fontId="0" fillId="2" borderId="0" xfId="0" applyNumberFormat="1" applyFill="1" applyProtection="1"/>
    <xf numFmtId="166" fontId="0" fillId="2" borderId="0" xfId="0" applyNumberFormat="1" applyFill="1" applyAlignment="1" applyProtection="1">
      <alignment horizontal="right" vertical="center"/>
    </xf>
    <xf numFmtId="166" fontId="4" fillId="2" borderId="0" xfId="0" applyNumberFormat="1" applyFont="1" applyFill="1" applyAlignment="1" applyProtection="1">
      <alignment horizontal="left" vertical="center"/>
    </xf>
    <xf numFmtId="166" fontId="4" fillId="2" borderId="0" xfId="0" applyNumberFormat="1" applyFont="1" applyFill="1" applyBorder="1" applyAlignment="1" applyProtection="1">
      <alignment horizontal="left"/>
    </xf>
    <xf numFmtId="166" fontId="0" fillId="2" borderId="0" xfId="0" applyNumberFormat="1" applyFill="1" applyProtection="1"/>
    <xf numFmtId="166" fontId="0" fillId="2" borderId="0" xfId="0" applyNumberFormat="1" applyFill="1" applyAlignment="1" applyProtection="1">
      <alignment horizontal="left" vertical="center"/>
    </xf>
    <xf numFmtId="166" fontId="0" fillId="2" borderId="0" xfId="0" applyNumberFormat="1" applyFill="1" applyBorder="1" applyAlignment="1" applyProtection="1">
      <alignment horizontal="left"/>
    </xf>
    <xf numFmtId="0" fontId="12" fillId="2" borderId="0" xfId="0" applyNumberFormat="1" applyFont="1" applyFill="1" applyAlignment="1" applyProtection="1">
      <alignment horizontal="left"/>
    </xf>
    <xf numFmtId="166" fontId="0" fillId="2" borderId="0" xfId="0" applyNumberFormat="1" applyFill="1" applyBorder="1" applyAlignment="1" applyProtection="1">
      <alignment horizontal="center"/>
    </xf>
    <xf numFmtId="0" fontId="0" fillId="2" borderId="0" xfId="0" applyNumberFormat="1" applyFill="1" applyBorder="1" applyProtection="1"/>
    <xf numFmtId="166" fontId="2" fillId="2" borderId="0" xfId="0" applyNumberFormat="1" applyFont="1" applyFill="1" applyBorder="1" applyAlignment="1" applyProtection="1">
      <alignment horizontal="center"/>
    </xf>
    <xf numFmtId="166" fontId="0" fillId="2" borderId="31" xfId="0" applyNumberFormat="1" applyFill="1" applyBorder="1" applyAlignment="1" applyProtection="1">
      <alignment horizontal="center"/>
    </xf>
    <xf numFmtId="49" fontId="17" fillId="3" borderId="3" xfId="0" applyNumberFormat="1" applyFont="1" applyFill="1" applyBorder="1" applyAlignment="1" applyProtection="1">
      <alignment textRotation="90"/>
    </xf>
    <xf numFmtId="49" fontId="17" fillId="3" borderId="3" xfId="0" applyNumberFormat="1" applyFont="1" applyFill="1" applyBorder="1" applyProtection="1"/>
    <xf numFmtId="0" fontId="15" fillId="3" borderId="3" xfId="0" applyNumberFormat="1" applyFont="1" applyFill="1" applyBorder="1" applyAlignment="1" applyProtection="1">
      <alignment horizontal="center"/>
    </xf>
    <xf numFmtId="166" fontId="0" fillId="0" borderId="3" xfId="0" applyNumberFormat="1" applyBorder="1"/>
    <xf numFmtId="0" fontId="0" fillId="0" borderId="3" xfId="0" applyBorder="1" applyAlignment="1">
      <alignment horizontal="left" indent="2"/>
    </xf>
    <xf numFmtId="0" fontId="15" fillId="3" borderId="3" xfId="0" applyNumberFormat="1" applyFont="1" applyFill="1" applyBorder="1" applyAlignment="1" applyProtection="1">
      <alignment horizontal="left" indent="1"/>
    </xf>
    <xf numFmtId="0" fontId="3" fillId="2" borderId="0" xfId="0" applyFont="1" applyFill="1"/>
    <xf numFmtId="0" fontId="6" fillId="0" borderId="0" xfId="0" applyFont="1" applyFill="1" applyBorder="1" applyAlignment="1" applyProtection="1">
      <alignment vertical="center"/>
    </xf>
    <xf numFmtId="0" fontId="15" fillId="0" borderId="47" xfId="0" applyFont="1" applyFill="1" applyBorder="1" applyAlignment="1" applyProtection="1"/>
    <xf numFmtId="0" fontId="15" fillId="0" borderId="0" xfId="0" applyFont="1" applyFill="1" applyBorder="1" applyAlignment="1" applyProtection="1"/>
    <xf numFmtId="0" fontId="23" fillId="0" borderId="0" xfId="0" applyFont="1" applyAlignment="1" applyProtection="1">
      <alignment horizontal="center" vertical="top"/>
    </xf>
    <xf numFmtId="166" fontId="29" fillId="3" borderId="30" xfId="6" applyNumberFormat="1" applyFont="1" applyFill="1" applyBorder="1" applyAlignment="1" applyProtection="1">
      <alignment horizontal="center"/>
    </xf>
    <xf numFmtId="166" fontId="29" fillId="3" borderId="30" xfId="6" applyNumberFormat="1" applyFont="1" applyFill="1" applyBorder="1" applyAlignment="1" applyProtection="1"/>
    <xf numFmtId="0" fontId="29" fillId="3" borderId="30" xfId="6" applyNumberFormat="1" applyFont="1" applyFill="1" applyBorder="1" applyAlignment="1" applyProtection="1">
      <alignment horizontal="center"/>
    </xf>
    <xf numFmtId="0" fontId="30" fillId="0" borderId="0" xfId="0" applyFont="1" applyBorder="1" applyProtection="1"/>
    <xf numFmtId="0" fontId="30" fillId="0" borderId="0" xfId="0" applyFont="1" applyProtection="1"/>
    <xf numFmtId="166" fontId="32" fillId="2" borderId="0" xfId="6" applyNumberFormat="1" applyFont="1" applyFill="1" applyBorder="1" applyAlignment="1" applyProtection="1">
      <alignment horizontal="center" textRotation="90"/>
    </xf>
    <xf numFmtId="166" fontId="33" fillId="3" borderId="15" xfId="6" applyNumberFormat="1" applyFont="1" applyFill="1" applyBorder="1" applyAlignment="1" applyProtection="1">
      <alignment horizontal="center" textRotation="90"/>
    </xf>
    <xf numFmtId="166" fontId="33" fillId="3" borderId="53" xfId="6" applyNumberFormat="1" applyFont="1" applyFill="1" applyBorder="1" applyAlignment="1" applyProtection="1">
      <alignment horizontal="center" textRotation="90"/>
    </xf>
    <xf numFmtId="166" fontId="29" fillId="3" borderId="0" xfId="4" applyNumberFormat="1" applyFont="1" applyFill="1" applyBorder="1" applyAlignment="1" applyProtection="1">
      <alignment horizontal="center"/>
    </xf>
    <xf numFmtId="49" fontId="29" fillId="3" borderId="3" xfId="0" applyNumberFormat="1" applyFont="1" applyFill="1" applyBorder="1" applyAlignment="1" applyProtection="1"/>
    <xf numFmtId="49" fontId="29" fillId="3" borderId="3" xfId="0" applyNumberFormat="1" applyFont="1" applyFill="1" applyBorder="1" applyProtection="1"/>
    <xf numFmtId="49" fontId="29" fillId="3" borderId="1" xfId="0" applyNumberFormat="1" applyFont="1" applyFill="1" applyBorder="1" applyAlignment="1" applyProtection="1"/>
    <xf numFmtId="0" fontId="29" fillId="3" borderId="3" xfId="0" applyFont="1" applyFill="1" applyBorder="1" applyProtection="1"/>
    <xf numFmtId="49" fontId="29" fillId="3" borderId="2" xfId="0" applyNumberFormat="1" applyFont="1" applyFill="1" applyBorder="1" applyAlignment="1" applyProtection="1"/>
    <xf numFmtId="0" fontId="30" fillId="0" borderId="3" xfId="0" applyFont="1" applyFill="1" applyBorder="1" applyAlignment="1" applyProtection="1">
      <alignment horizontal="left" indent="1"/>
      <protection locked="0"/>
    </xf>
    <xf numFmtId="0" fontId="30" fillId="0" borderId="3" xfId="1" applyNumberFormat="1" applyFont="1" applyFill="1" applyBorder="1" applyAlignment="1" applyProtection="1">
      <alignment horizontal="left" indent="1"/>
      <protection locked="0"/>
    </xf>
    <xf numFmtId="1" fontId="30" fillId="0" borderId="1" xfId="0" applyNumberFormat="1" applyFont="1" applyFill="1" applyBorder="1" applyAlignment="1" applyProtection="1">
      <alignment horizontal="center"/>
      <protection locked="0"/>
    </xf>
    <xf numFmtId="0" fontId="30" fillId="2" borderId="3" xfId="0" applyFont="1" applyFill="1" applyBorder="1" applyProtection="1">
      <protection locked="0"/>
    </xf>
    <xf numFmtId="0" fontId="30" fillId="0" borderId="3" xfId="0" applyNumberFormat="1" applyFont="1" applyBorder="1" applyProtection="1">
      <protection locked="0"/>
    </xf>
    <xf numFmtId="0" fontId="30" fillId="0" borderId="2" xfId="0" applyNumberFormat="1" applyFont="1" applyBorder="1" applyAlignment="1" applyProtection="1">
      <alignment horizontal="center"/>
      <protection locked="0"/>
    </xf>
    <xf numFmtId="166" fontId="30" fillId="0" borderId="2" xfId="0" applyNumberFormat="1" applyFont="1" applyFill="1" applyBorder="1" applyProtection="1">
      <protection locked="0"/>
    </xf>
    <xf numFmtId="0" fontId="30" fillId="0" borderId="3" xfId="0" applyFont="1" applyBorder="1" applyProtection="1">
      <protection locked="0"/>
    </xf>
    <xf numFmtId="0" fontId="30" fillId="0" borderId="3" xfId="0" applyNumberFormat="1" applyFont="1" applyFill="1" applyBorder="1" applyAlignment="1" applyProtection="1">
      <alignment horizontal="left" indent="1"/>
      <protection locked="0"/>
    </xf>
    <xf numFmtId="0" fontId="31" fillId="0" borderId="3" xfId="0" applyNumberFormat="1" applyFont="1" applyBorder="1" applyProtection="1">
      <protection locked="0"/>
    </xf>
    <xf numFmtId="0" fontId="31" fillId="0" borderId="2" xfId="0" applyNumberFormat="1" applyFont="1" applyBorder="1" applyAlignment="1" applyProtection="1">
      <alignment horizontal="center"/>
      <protection locked="0"/>
    </xf>
    <xf numFmtId="166" fontId="31" fillId="0" borderId="2" xfId="0" applyNumberFormat="1" applyFont="1" applyFill="1" applyBorder="1" applyProtection="1">
      <protection locked="0"/>
    </xf>
    <xf numFmtId="0" fontId="29" fillId="0" borderId="13" xfId="0" applyFont="1" applyBorder="1" applyAlignment="1" applyProtection="1">
      <alignment horizontal="center"/>
    </xf>
    <xf numFmtId="0" fontId="30" fillId="0" borderId="0" xfId="0" applyFont="1" applyFill="1" applyBorder="1" applyProtection="1"/>
    <xf numFmtId="166" fontId="32" fillId="0" borderId="0" xfId="6" applyNumberFormat="1" applyFont="1" applyFill="1" applyBorder="1" applyAlignment="1" applyProtection="1">
      <alignment horizontal="center" textRotation="90"/>
    </xf>
    <xf numFmtId="0" fontId="28" fillId="0" borderId="0" xfId="0" applyFont="1" applyBorder="1" applyAlignment="1" applyProtection="1">
      <alignment vertical="center"/>
    </xf>
    <xf numFmtId="0" fontId="30" fillId="4" borderId="0" xfId="0" applyFont="1" applyFill="1" applyBorder="1" applyProtection="1"/>
    <xf numFmtId="0" fontId="29" fillId="4" borderId="57" xfId="0" applyFont="1" applyFill="1" applyBorder="1" applyAlignment="1" applyProtection="1">
      <alignment horizontal="center"/>
    </xf>
    <xf numFmtId="0" fontId="29" fillId="0" borderId="58" xfId="0" applyFont="1" applyFill="1" applyBorder="1" applyAlignment="1" applyProtection="1">
      <alignment horizontal="center"/>
    </xf>
    <xf numFmtId="0" fontId="30" fillId="5" borderId="0" xfId="0" applyFont="1" applyFill="1" applyBorder="1" applyProtection="1"/>
    <xf numFmtId="0" fontId="29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14" fontId="29" fillId="0" borderId="0" xfId="0" applyNumberFormat="1" applyFont="1" applyBorder="1" applyAlignment="1" applyProtection="1">
      <alignment horizontal="left" vertical="center"/>
    </xf>
    <xf numFmtId="0" fontId="29" fillId="3" borderId="49" xfId="6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17" fillId="0" borderId="17" xfId="0" applyFont="1" applyBorder="1" applyAlignment="1">
      <alignment horizontal="left"/>
    </xf>
    <xf numFmtId="0" fontId="29" fillId="3" borderId="70" xfId="6" applyNumberFormat="1" applyFont="1" applyFill="1" applyBorder="1" applyAlignment="1" applyProtection="1">
      <alignment horizontal="center"/>
    </xf>
    <xf numFmtId="0" fontId="29" fillId="3" borderId="75" xfId="6" applyNumberFormat="1" applyFont="1" applyFill="1" applyBorder="1" applyAlignment="1" applyProtection="1">
      <alignment horizontal="center"/>
    </xf>
    <xf numFmtId="0" fontId="29" fillId="3" borderId="76" xfId="6" applyNumberFormat="1" applyFont="1" applyFill="1" applyBorder="1" applyAlignment="1" applyProtection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18" fillId="0" borderId="21" xfId="0" applyFont="1" applyBorder="1"/>
    <xf numFmtId="0" fontId="18" fillId="0" borderId="24" xfId="0" applyFont="1" applyBorder="1"/>
    <xf numFmtId="0" fontId="35" fillId="2" borderId="0" xfId="0" applyNumberFormat="1" applyFont="1" applyFill="1" applyProtection="1"/>
    <xf numFmtId="166" fontId="7" fillId="2" borderId="0" xfId="0" applyNumberFormat="1" applyFont="1" applyFill="1" applyAlignment="1" applyProtection="1"/>
    <xf numFmtId="0" fontId="29" fillId="0" borderId="32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166" fontId="32" fillId="0" borderId="56" xfId="6" applyNumberFormat="1" applyFont="1" applyFill="1" applyBorder="1" applyAlignment="1" applyProtection="1">
      <alignment horizontal="center" vertic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166" fontId="12" fillId="2" borderId="0" xfId="0" applyNumberFormat="1" applyFont="1" applyFill="1" applyAlignment="1" applyProtection="1"/>
    <xf numFmtId="166" fontId="36" fillId="2" borderId="0" xfId="0" applyNumberFormat="1" applyFont="1" applyFill="1" applyAlignment="1" applyProtection="1"/>
    <xf numFmtId="0" fontId="30" fillId="0" borderId="0" xfId="0" applyFont="1" applyFill="1" applyBorder="1" applyAlignment="1" applyProtection="1">
      <alignment horizontal="center" vertical="center"/>
    </xf>
    <xf numFmtId="166" fontId="17" fillId="0" borderId="13" xfId="4" applyNumberFormat="1" applyFont="1" applyFill="1" applyBorder="1" applyAlignment="1" applyProtection="1">
      <alignment horizontal="center"/>
    </xf>
    <xf numFmtId="166" fontId="17" fillId="0" borderId="10" xfId="4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9" fillId="0" borderId="0" xfId="6" applyNumberFormat="1" applyFont="1" applyFill="1" applyBorder="1" applyAlignment="1" applyProtection="1">
      <alignment horizontal="center"/>
    </xf>
    <xf numFmtId="166" fontId="32" fillId="0" borderId="0" xfId="6" applyNumberFormat="1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textRotation="90"/>
    </xf>
    <xf numFmtId="0" fontId="29" fillId="0" borderId="53" xfId="0" applyFont="1" applyFill="1" applyBorder="1" applyAlignment="1" applyProtection="1">
      <alignment horizontal="center" textRotation="90"/>
    </xf>
    <xf numFmtId="166" fontId="32" fillId="0" borderId="78" xfId="6" applyNumberFormat="1" applyFont="1" applyFill="1" applyBorder="1" applyAlignment="1" applyProtection="1">
      <alignment horizontal="center" vertical="center"/>
    </xf>
    <xf numFmtId="0" fontId="0" fillId="0" borderId="30" xfId="0" applyBorder="1" applyProtection="1"/>
    <xf numFmtId="0" fontId="29" fillId="3" borderId="73" xfId="6" applyNumberFormat="1" applyFont="1" applyFill="1" applyBorder="1" applyAlignment="1" applyProtection="1"/>
    <xf numFmtId="166" fontId="32" fillId="0" borderId="0" xfId="6" applyNumberFormat="1" applyFont="1" applyFill="1" applyBorder="1" applyAlignment="1" applyProtection="1">
      <alignment vertical="center"/>
    </xf>
    <xf numFmtId="166" fontId="32" fillId="0" borderId="0" xfId="6" applyNumberFormat="1" applyFont="1" applyFill="1" applyBorder="1" applyAlignment="1" applyProtection="1">
      <alignment textRotation="90"/>
    </xf>
    <xf numFmtId="0" fontId="34" fillId="0" borderId="0" xfId="0" applyFont="1" applyFill="1" applyBorder="1" applyAlignment="1">
      <alignment textRotation="90"/>
    </xf>
    <xf numFmtId="0" fontId="29" fillId="0" borderId="0" xfId="6" applyNumberFormat="1" applyFont="1" applyFill="1" applyBorder="1" applyAlignment="1" applyProtection="1"/>
    <xf numFmtId="0" fontId="29" fillId="0" borderId="6" xfId="0" applyFont="1" applyFill="1" applyBorder="1" applyAlignment="1" applyProtection="1">
      <alignment horizontal="center" vertical="center"/>
    </xf>
    <xf numFmtId="0" fontId="29" fillId="0" borderId="48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center" vertical="center"/>
    </xf>
    <xf numFmtId="166" fontId="0" fillId="0" borderId="0" xfId="0" applyNumberFormat="1"/>
    <xf numFmtId="0" fontId="29" fillId="3" borderId="59" xfId="6" applyNumberFormat="1" applyFont="1" applyFill="1" applyBorder="1" applyAlignment="1" applyProtection="1">
      <alignment horizontal="center"/>
    </xf>
    <xf numFmtId="0" fontId="15" fillId="3" borderId="3" xfId="0" applyNumberFormat="1" applyFont="1" applyFill="1" applyBorder="1" applyAlignment="1" applyProtection="1"/>
    <xf numFmtId="166" fontId="15" fillId="3" borderId="3" xfId="0" applyNumberFormat="1" applyFont="1" applyFill="1" applyBorder="1" applyAlignment="1" applyProtection="1">
      <alignment horizont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49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left"/>
    </xf>
    <xf numFmtId="1" fontId="17" fillId="3" borderId="9" xfId="6" applyNumberFormat="1" applyFont="1" applyFill="1" applyBorder="1" applyAlignment="1" applyProtection="1">
      <alignment horizontal="center"/>
    </xf>
    <xf numFmtId="166" fontId="15" fillId="3" borderId="14" xfId="4" applyNumberFormat="1" applyFont="1" applyFill="1" applyBorder="1" applyAlignment="1" applyProtection="1">
      <alignment horizontal="center"/>
      <protection locked="0"/>
    </xf>
    <xf numFmtId="166" fontId="15" fillId="3" borderId="4" xfId="4" applyNumberFormat="1" applyFont="1" applyFill="1" applyBorder="1" applyAlignment="1" applyProtection="1">
      <alignment horizontal="center"/>
      <protection locked="0"/>
    </xf>
    <xf numFmtId="166" fontId="15" fillId="3" borderId="29" xfId="4" applyNumberFormat="1" applyFont="1" applyFill="1" applyBorder="1" applyAlignment="1" applyProtection="1">
      <alignment horizontal="center"/>
      <protection locked="0"/>
    </xf>
    <xf numFmtId="166" fontId="17" fillId="3" borderId="13" xfId="4" applyNumberFormat="1" applyFont="1" applyFill="1" applyBorder="1" applyAlignment="1" applyProtection="1">
      <alignment horizontal="center"/>
    </xf>
    <xf numFmtId="166" fontId="17" fillId="3" borderId="16" xfId="4" applyNumberFormat="1" applyFont="1" applyFill="1" applyBorder="1" applyAlignment="1" applyProtection="1">
      <alignment horizontal="center"/>
    </xf>
    <xf numFmtId="166" fontId="17" fillId="3" borderId="25" xfId="4" applyNumberFormat="1" applyFont="1" applyFill="1" applyBorder="1" applyAlignment="1" applyProtection="1">
      <alignment horizontal="center"/>
    </xf>
    <xf numFmtId="166" fontId="17" fillId="3" borderId="6" xfId="4" applyNumberFormat="1" applyFont="1" applyFill="1" applyBorder="1" applyAlignment="1" applyProtection="1">
      <alignment horizontal="center"/>
    </xf>
    <xf numFmtId="166" fontId="15" fillId="3" borderId="14" xfId="1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  <protection locked="0"/>
    </xf>
    <xf numFmtId="166" fontId="15" fillId="3" borderId="29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  <protection locked="0"/>
    </xf>
    <xf numFmtId="166" fontId="15" fillId="3" borderId="61" xfId="1" applyNumberFormat="1" applyFont="1" applyFill="1" applyBorder="1" applyAlignment="1" applyProtection="1">
      <alignment horizontal="center"/>
    </xf>
    <xf numFmtId="166" fontId="15" fillId="0" borderId="4" xfId="1" applyNumberFormat="1" applyFont="1" applyFill="1" applyBorder="1" applyAlignment="1" applyProtection="1">
      <alignment horizontal="center"/>
      <protection locked="0"/>
    </xf>
    <xf numFmtId="166" fontId="15" fillId="0" borderId="29" xfId="1" applyNumberFormat="1" applyFont="1" applyFill="1" applyBorder="1" applyAlignment="1" applyProtection="1">
      <alignment horizontal="center"/>
      <protection locked="0"/>
    </xf>
    <xf numFmtId="0" fontId="37" fillId="0" borderId="0" xfId="0" applyFont="1" applyProtection="1"/>
    <xf numFmtId="0" fontId="15" fillId="3" borderId="3" xfId="6" applyNumberFormat="1" applyFont="1" applyFill="1" applyBorder="1" applyAlignment="1" applyProtection="1">
      <alignment horizontal="center"/>
    </xf>
    <xf numFmtId="1" fontId="17" fillId="3" borderId="1" xfId="6" applyNumberFormat="1" applyFont="1" applyFill="1" applyBorder="1" applyAlignment="1" applyProtection="1">
      <alignment horizontal="center"/>
    </xf>
    <xf numFmtId="166" fontId="15" fillId="3" borderId="11" xfId="4" applyNumberFormat="1" applyFont="1" applyFill="1" applyBorder="1" applyAlignment="1" applyProtection="1">
      <alignment horizontal="center"/>
      <protection locked="0"/>
    </xf>
    <xf numFmtId="166" fontId="15" fillId="3" borderId="3" xfId="4" applyNumberFormat="1" applyFont="1" applyFill="1" applyBorder="1" applyAlignment="1" applyProtection="1">
      <alignment horizontal="center"/>
      <protection locked="0"/>
    </xf>
    <xf numFmtId="166" fontId="15" fillId="3" borderId="7" xfId="4" applyNumberFormat="1" applyFont="1" applyFill="1" applyBorder="1" applyAlignment="1" applyProtection="1">
      <alignment horizontal="center"/>
      <protection locked="0"/>
    </xf>
    <xf numFmtId="166" fontId="17" fillId="3" borderId="8" xfId="4" applyNumberFormat="1" applyFont="1" applyFill="1" applyBorder="1" applyAlignment="1" applyProtection="1">
      <alignment horizontal="center"/>
    </xf>
    <xf numFmtId="166" fontId="15" fillId="3" borderId="11" xfId="1" applyNumberFormat="1" applyFont="1" applyFill="1" applyBorder="1" applyAlignment="1" applyProtection="1">
      <alignment horizontal="center"/>
      <protection locked="0"/>
    </xf>
    <xf numFmtId="166" fontId="15" fillId="3" borderId="3" xfId="1" applyNumberFormat="1" applyFont="1" applyFill="1" applyBorder="1" applyAlignment="1" applyProtection="1">
      <alignment horizontal="center"/>
      <protection locked="0"/>
    </xf>
    <xf numFmtId="166" fontId="15" fillId="3" borderId="7" xfId="1" applyNumberFormat="1" applyFont="1" applyFill="1" applyBorder="1" applyAlignment="1" applyProtection="1">
      <alignment horizontal="center"/>
      <protection locked="0"/>
    </xf>
    <xf numFmtId="166" fontId="15" fillId="3" borderId="2" xfId="1" applyNumberFormat="1" applyFont="1" applyFill="1" applyBorder="1" applyAlignment="1" applyProtection="1">
      <alignment horizontal="center"/>
      <protection locked="0"/>
    </xf>
    <xf numFmtId="166" fontId="15" fillId="3" borderId="43" xfId="1" applyNumberFormat="1" applyFont="1" applyFill="1" applyBorder="1" applyAlignment="1" applyProtection="1">
      <alignment horizontal="center"/>
    </xf>
    <xf numFmtId="166" fontId="15" fillId="0" borderId="3" xfId="1" applyNumberFormat="1" applyFont="1" applyFill="1" applyBorder="1" applyAlignment="1" applyProtection="1">
      <alignment horizontal="center"/>
      <protection locked="0"/>
    </xf>
    <xf numFmtId="166" fontId="15" fillId="0" borderId="7" xfId="1" applyNumberFormat="1" applyFont="1" applyFill="1" applyBorder="1" applyAlignment="1" applyProtection="1">
      <alignment horizontal="center"/>
      <protection locked="0"/>
    </xf>
    <xf numFmtId="166" fontId="15" fillId="3" borderId="11" xfId="6" applyNumberFormat="1" applyFont="1" applyFill="1" applyBorder="1" applyAlignment="1" applyProtection="1">
      <alignment horizontal="center"/>
      <protection locked="0"/>
    </xf>
    <xf numFmtId="166" fontId="15" fillId="3" borderId="3" xfId="6" applyNumberFormat="1" applyFont="1" applyFill="1" applyBorder="1" applyAlignment="1" applyProtection="1">
      <alignment horizontal="center"/>
      <protection locked="0"/>
    </xf>
    <xf numFmtId="166" fontId="15" fillId="3" borderId="7" xfId="6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</xf>
    <xf numFmtId="166" fontId="17" fillId="3" borderId="52" xfId="4" applyNumberFormat="1" applyFont="1" applyFill="1" applyBorder="1" applyAlignment="1" applyProtection="1">
      <alignment horizontal="center"/>
    </xf>
    <xf numFmtId="166" fontId="17" fillId="3" borderId="9" xfId="4" applyNumberFormat="1" applyFont="1" applyFill="1" applyBorder="1" applyAlignment="1" applyProtection="1">
      <alignment horizontal="center"/>
    </xf>
    <xf numFmtId="166" fontId="17" fillId="3" borderId="5" xfId="4" applyNumberFormat="1" applyFont="1" applyFill="1" applyBorder="1" applyAlignment="1" applyProtection="1">
      <alignment horizontal="center"/>
    </xf>
    <xf numFmtId="0" fontId="37" fillId="0" borderId="0" xfId="0" applyFont="1" applyFill="1" applyBorder="1" applyProtection="1"/>
    <xf numFmtId="0" fontId="0" fillId="0" borderId="0" xfId="0" applyFill="1" applyBorder="1"/>
    <xf numFmtId="166" fontId="15" fillId="0" borderId="56" xfId="1" applyNumberFormat="1" applyFont="1" applyFill="1" applyBorder="1" applyAlignment="1" applyProtection="1">
      <alignment horizontal="center"/>
      <protection locked="0"/>
    </xf>
    <xf numFmtId="166" fontId="15" fillId="0" borderId="8" xfId="1" applyNumberFormat="1" applyFont="1" applyFill="1" applyBorder="1" applyAlignment="1" applyProtection="1">
      <alignment horizontal="center"/>
      <protection locked="0"/>
    </xf>
    <xf numFmtId="166" fontId="15" fillId="0" borderId="57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</xf>
    <xf numFmtId="166" fontId="15" fillId="3" borderId="2" xfId="1" applyNumberFormat="1" applyFont="1" applyFill="1" applyBorder="1" applyAlignment="1" applyProtection="1">
      <alignment horizontal="center"/>
    </xf>
    <xf numFmtId="0" fontId="14" fillId="0" borderId="0" xfId="5" applyAlignment="1" applyProtection="1"/>
    <xf numFmtId="0" fontId="7" fillId="0" borderId="0" xfId="0" applyFont="1" applyBorder="1" applyAlignment="1" applyProtection="1">
      <alignment horizontal="center"/>
    </xf>
    <xf numFmtId="0" fontId="14" fillId="0" borderId="0" xfId="5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0" borderId="47" xfId="0" applyFont="1" applyFill="1" applyBorder="1" applyAlignment="1" applyProtection="1">
      <protection locked="0"/>
    </xf>
    <xf numFmtId="0" fontId="15" fillId="0" borderId="44" xfId="0" applyFont="1" applyFill="1" applyBorder="1" applyAlignment="1" applyProtection="1">
      <alignment horizontal="center"/>
    </xf>
    <xf numFmtId="0" fontId="15" fillId="0" borderId="46" xfId="0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15" fillId="0" borderId="47" xfId="0" applyFont="1" applyFill="1" applyBorder="1" applyAlignment="1" applyProtection="1"/>
    <xf numFmtId="0" fontId="25" fillId="3" borderId="0" xfId="0" applyFont="1" applyFill="1" applyBorder="1" applyAlignment="1" applyProtection="1">
      <alignment horizontal="center"/>
    </xf>
    <xf numFmtId="14" fontId="17" fillId="0" borderId="44" xfId="0" applyNumberFormat="1" applyFont="1" applyFill="1" applyBorder="1" applyAlignment="1" applyProtection="1">
      <alignment horizontal="center"/>
      <protection locked="0"/>
    </xf>
    <xf numFmtId="14" fontId="17" fillId="0" borderId="45" xfId="0" applyNumberFormat="1" applyFont="1" applyFill="1" applyBorder="1" applyAlignment="1" applyProtection="1">
      <alignment horizontal="center"/>
      <protection locked="0"/>
    </xf>
    <xf numFmtId="14" fontId="17" fillId="0" borderId="46" xfId="0" applyNumberFormat="1" applyFont="1" applyFill="1" applyBorder="1" applyAlignment="1" applyProtection="1">
      <alignment horizontal="center"/>
      <protection locked="0"/>
    </xf>
    <xf numFmtId="0" fontId="17" fillId="0" borderId="47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top"/>
    </xf>
    <xf numFmtId="166" fontId="32" fillId="0" borderId="48" xfId="6" applyNumberFormat="1" applyFont="1" applyFill="1" applyBorder="1" applyAlignment="1" applyProtection="1">
      <alignment horizontal="center" vertical="center"/>
    </xf>
    <xf numFmtId="166" fontId="32" fillId="0" borderId="55" xfId="6" applyNumberFormat="1" applyFont="1" applyFill="1" applyBorder="1" applyAlignment="1" applyProtection="1">
      <alignment horizontal="center" vertical="center"/>
    </xf>
    <xf numFmtId="166" fontId="32" fillId="0" borderId="49" xfId="6" applyNumberFormat="1" applyFont="1" applyFill="1" applyBorder="1" applyAlignment="1" applyProtection="1">
      <alignment horizontal="center" vertical="center"/>
    </xf>
    <xf numFmtId="166" fontId="3" fillId="3" borderId="0" xfId="6" applyNumberFormat="1" applyFont="1" applyFill="1" applyBorder="1" applyAlignment="1" applyProtection="1">
      <alignment horizontal="center"/>
    </xf>
    <xf numFmtId="0" fontId="27" fillId="0" borderId="0" xfId="0" applyFont="1" applyAlignment="1" applyProtection="1">
      <alignment vertical="center"/>
    </xf>
    <xf numFmtId="166" fontId="32" fillId="2" borderId="67" xfId="6" applyNumberFormat="1" applyFont="1" applyFill="1" applyBorder="1" applyAlignment="1" applyProtection="1">
      <alignment horizontal="center" textRotation="90"/>
    </xf>
    <xf numFmtId="166" fontId="32" fillId="2" borderId="20" xfId="6" applyNumberFormat="1" applyFont="1" applyFill="1" applyBorder="1" applyAlignment="1" applyProtection="1">
      <alignment horizontal="center" textRotation="90"/>
    </xf>
    <xf numFmtId="166" fontId="32" fillId="2" borderId="64" xfId="6" applyNumberFormat="1" applyFont="1" applyFill="1" applyBorder="1" applyAlignment="1" applyProtection="1">
      <alignment horizontal="center" textRotation="90"/>
    </xf>
    <xf numFmtId="166" fontId="32" fillId="0" borderId="65" xfId="6" applyNumberFormat="1" applyFont="1" applyFill="1" applyBorder="1" applyAlignment="1" applyProtection="1">
      <alignment horizontal="center" textRotation="90"/>
    </xf>
    <xf numFmtId="166" fontId="32" fillId="0" borderId="68" xfId="6" applyNumberFormat="1" applyFont="1" applyFill="1" applyBorder="1" applyAlignment="1" applyProtection="1">
      <alignment horizontal="center" textRotation="90"/>
    </xf>
    <xf numFmtId="166" fontId="32" fillId="0" borderId="69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 applyProtection="1">
      <alignment horizontal="center" textRotation="90"/>
    </xf>
    <xf numFmtId="0" fontId="34" fillId="0" borderId="63" xfId="0" applyFont="1" applyBorder="1" applyAlignment="1" applyProtection="1">
      <alignment horizontal="center" textRotation="90"/>
    </xf>
    <xf numFmtId="166" fontId="32" fillId="0" borderId="74" xfId="6" applyNumberFormat="1" applyFont="1" applyFill="1" applyBorder="1" applyAlignment="1" applyProtection="1">
      <alignment horizontal="center" textRotation="90"/>
    </xf>
    <xf numFmtId="0" fontId="0" fillId="0" borderId="71" xfId="0" applyFill="1" applyBorder="1" applyAlignment="1" applyProtection="1"/>
    <xf numFmtId="0" fontId="0" fillId="0" borderId="72" xfId="0" applyFill="1" applyBorder="1" applyAlignment="1" applyProtection="1"/>
    <xf numFmtId="166" fontId="32" fillId="0" borderId="20" xfId="6" applyNumberFormat="1" applyFont="1" applyFill="1" applyBorder="1" applyAlignment="1" applyProtection="1">
      <alignment horizontal="center" textRotation="90"/>
    </xf>
    <xf numFmtId="166" fontId="32" fillId="0" borderId="64" xfId="6" applyNumberFormat="1" applyFont="1" applyFill="1" applyBorder="1" applyAlignment="1" applyProtection="1">
      <alignment horizontal="center" textRotation="90"/>
    </xf>
    <xf numFmtId="166" fontId="32" fillId="2" borderId="59" xfId="6" applyNumberFormat="1" applyFont="1" applyFill="1" applyBorder="1" applyAlignment="1" applyProtection="1">
      <alignment horizontal="center" textRotation="90"/>
    </xf>
    <xf numFmtId="166" fontId="32" fillId="2" borderId="60" xfId="6" applyNumberFormat="1" applyFont="1" applyFill="1" applyBorder="1" applyAlignment="1" applyProtection="1">
      <alignment horizontal="center" textRotation="90"/>
    </xf>
    <xf numFmtId="166" fontId="32" fillId="2" borderId="54" xfId="6" applyNumberFormat="1" applyFont="1" applyFill="1" applyBorder="1" applyAlignment="1" applyProtection="1">
      <alignment horizontal="center" textRotation="90"/>
    </xf>
    <xf numFmtId="166" fontId="32" fillId="0" borderId="62" xfId="6" applyNumberFormat="1" applyFont="1" applyFill="1" applyBorder="1" applyAlignment="1" applyProtection="1">
      <alignment horizontal="center" textRotation="90"/>
    </xf>
    <xf numFmtId="166" fontId="32" fillId="0" borderId="63" xfId="6" applyNumberFormat="1" applyFont="1" applyFill="1" applyBorder="1" applyAlignment="1" applyProtection="1">
      <alignment horizontal="center" textRotation="90"/>
    </xf>
    <xf numFmtId="166" fontId="32" fillId="0" borderId="71" xfId="6" applyNumberFormat="1" applyFont="1" applyFill="1" applyBorder="1" applyAlignment="1" applyProtection="1">
      <alignment horizontal="center" textRotation="90"/>
    </xf>
    <xf numFmtId="166" fontId="32" fillId="0" borderId="72" xfId="6" applyNumberFormat="1" applyFont="1" applyFill="1" applyBorder="1" applyAlignment="1" applyProtection="1">
      <alignment horizontal="center" textRotation="90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77" xfId="6" applyNumberFormat="1" applyFont="1" applyFill="1" applyBorder="1" applyAlignment="1" applyProtection="1">
      <alignment horizontal="center"/>
    </xf>
    <xf numFmtId="0" fontId="29" fillId="3" borderId="73" xfId="6" applyNumberFormat="1" applyFont="1" applyFill="1" applyBorder="1" applyAlignment="1" applyProtection="1">
      <alignment horizontal="center"/>
    </xf>
    <xf numFmtId="166" fontId="32" fillId="0" borderId="56" xfId="6" applyNumberFormat="1" applyFont="1" applyFill="1" applyBorder="1" applyAlignment="1" applyProtection="1">
      <alignment horizontal="center" textRotation="90"/>
    </xf>
    <xf numFmtId="166" fontId="32" fillId="0" borderId="57" xfId="6" applyNumberFormat="1" applyFont="1" applyFill="1" applyBorder="1" applyAlignment="1" applyProtection="1">
      <alignment horizontal="center" textRotation="90"/>
    </xf>
    <xf numFmtId="166" fontId="32" fillId="0" borderId="15" xfId="6" applyNumberFormat="1" applyFont="1" applyFill="1" applyBorder="1" applyAlignment="1" applyProtection="1">
      <alignment horizontal="center" textRotation="90"/>
    </xf>
    <xf numFmtId="166" fontId="32" fillId="0" borderId="20" xfId="6" applyNumberFormat="1" applyFont="1" applyFill="1" applyBorder="1" applyAlignment="1" applyProtection="1">
      <alignment horizontal="center"/>
    </xf>
    <xf numFmtId="166" fontId="32" fillId="0" borderId="64" xfId="6" applyNumberFormat="1" applyFont="1" applyFill="1" applyBorder="1" applyAlignment="1" applyProtection="1">
      <alignment horizontal="center"/>
    </xf>
    <xf numFmtId="166" fontId="32" fillId="0" borderId="66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>
      <alignment horizontal="center" textRotation="90"/>
    </xf>
    <xf numFmtId="0" fontId="34" fillId="0" borderId="63" xfId="0" applyFont="1" applyBorder="1" applyAlignment="1">
      <alignment horizontal="center" textRotation="90"/>
    </xf>
    <xf numFmtId="0" fontId="0" fillId="0" borderId="71" xfId="0" applyFill="1" applyBorder="1" applyAlignment="1"/>
    <xf numFmtId="0" fontId="0" fillId="0" borderId="72" xfId="0" applyFill="1" applyBorder="1" applyAlignment="1"/>
    <xf numFmtId="0" fontId="29" fillId="3" borderId="49" xfId="6" applyNumberFormat="1" applyFont="1" applyFill="1" applyBorder="1" applyAlignment="1" applyProtection="1">
      <alignment horizontal="center"/>
    </xf>
    <xf numFmtId="166" fontId="32" fillId="0" borderId="78" xfId="6" applyNumberFormat="1" applyFont="1" applyFill="1" applyBorder="1" applyAlignment="1" applyProtection="1">
      <alignment horizontal="center" textRotation="90"/>
    </xf>
    <xf numFmtId="166" fontId="32" fillId="0" borderId="58" xfId="6" applyNumberFormat="1" applyFont="1" applyFill="1" applyBorder="1" applyAlignment="1" applyProtection="1">
      <alignment horizontal="center" textRotation="90"/>
    </xf>
    <xf numFmtId="166" fontId="32" fillId="0" borderId="53" xfId="6" applyNumberFormat="1" applyFont="1" applyFill="1" applyBorder="1" applyAlignment="1" applyProtection="1">
      <alignment horizontal="center" textRotation="90"/>
    </xf>
    <xf numFmtId="0" fontId="29" fillId="0" borderId="79" xfId="0" applyFont="1" applyFill="1" applyBorder="1" applyAlignment="1" applyProtection="1">
      <alignment horizontal="center" textRotation="90"/>
    </xf>
    <xf numFmtId="0" fontId="29" fillId="0" borderId="57" xfId="0" applyFont="1" applyFill="1" applyBorder="1" applyAlignment="1" applyProtection="1">
      <alignment horizontal="center" textRotation="90"/>
    </xf>
    <xf numFmtId="0" fontId="29" fillId="0" borderId="15" xfId="0" applyFont="1" applyFill="1" applyBorder="1" applyAlignment="1" applyProtection="1">
      <alignment horizontal="center" textRotation="90"/>
    </xf>
    <xf numFmtId="166" fontId="2" fillId="0" borderId="12" xfId="6" applyNumberFormat="1" applyFill="1" applyBorder="1" applyAlignment="1" applyProtection="1">
      <alignment horizontal="left"/>
    </xf>
    <xf numFmtId="1" fontId="4" fillId="0" borderId="48" xfId="6" applyNumberFormat="1" applyFont="1" applyFill="1" applyBorder="1" applyAlignment="1" applyProtection="1">
      <alignment horizontal="center"/>
    </xf>
    <xf numFmtId="1" fontId="4" fillId="0" borderId="49" xfId="6" applyNumberFormat="1" applyFont="1" applyFill="1" applyBorder="1" applyAlignment="1" applyProtection="1">
      <alignment horizontal="center"/>
    </xf>
    <xf numFmtId="1" fontId="4" fillId="0" borderId="48" xfId="3" applyNumberFormat="1" applyFont="1" applyFill="1" applyBorder="1" applyAlignment="1" applyProtection="1">
      <alignment horizontal="center"/>
    </xf>
    <xf numFmtId="1" fontId="4" fillId="0" borderId="49" xfId="3" applyNumberFormat="1" applyFont="1" applyFill="1" applyBorder="1" applyAlignment="1" applyProtection="1">
      <alignment horizontal="center"/>
    </xf>
    <xf numFmtId="2" fontId="2" fillId="0" borderId="50" xfId="6" applyNumberFormat="1" applyFill="1" applyBorder="1" applyAlignment="1" applyProtection="1">
      <alignment horizontal="center"/>
    </xf>
    <xf numFmtId="2" fontId="2" fillId="0" borderId="51" xfId="6" applyNumberFormat="1" applyFill="1" applyBorder="1" applyAlignment="1" applyProtection="1">
      <alignment horizontal="center"/>
    </xf>
    <xf numFmtId="2" fontId="2" fillId="0" borderId="1" xfId="3" applyNumberFormat="1" applyFont="1" applyFill="1" applyBorder="1" applyAlignment="1" applyProtection="1">
      <alignment horizontal="center"/>
    </xf>
    <xf numFmtId="2" fontId="2" fillId="0" borderId="2" xfId="3" applyNumberFormat="1" applyFont="1" applyFill="1" applyBorder="1" applyAlignment="1" applyProtection="1">
      <alignment horizontal="center"/>
    </xf>
    <xf numFmtId="2" fontId="2" fillId="0" borderId="1" xfId="6" applyNumberFormat="1" applyFill="1" applyBorder="1" applyAlignment="1" applyProtection="1">
      <alignment horizontal="center"/>
    </xf>
    <xf numFmtId="2" fontId="2" fillId="0" borderId="2" xfId="6" applyNumberFormat="1" applyFill="1" applyBorder="1" applyAlignment="1" applyProtection="1">
      <alignment horizontal="center"/>
    </xf>
    <xf numFmtId="166" fontId="2" fillId="0" borderId="40" xfId="6" applyNumberFormat="1" applyFill="1" applyBorder="1" applyAlignment="1" applyProtection="1">
      <alignment horizontal="center"/>
    </xf>
    <xf numFmtId="166" fontId="4" fillId="0" borderId="0" xfId="6" applyNumberFormat="1" applyFont="1" applyFill="1" applyAlignment="1" applyProtection="1">
      <alignment horizontal="left"/>
    </xf>
    <xf numFmtId="15" fontId="2" fillId="0" borderId="31" xfId="6" applyNumberFormat="1" applyFill="1" applyBorder="1" applyAlignment="1" applyProtection="1">
      <alignment horizontal="center"/>
    </xf>
    <xf numFmtId="0" fontId="2" fillId="0" borderId="31" xfId="6" applyNumberFormat="1" applyFill="1" applyBorder="1" applyAlignment="1" applyProtection="1">
      <alignment horizontal="center"/>
    </xf>
    <xf numFmtId="166" fontId="3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Alignment="1" applyProtection="1">
      <alignment horizontal="left"/>
    </xf>
    <xf numFmtId="166" fontId="8" fillId="3" borderId="0" xfId="0" applyNumberFormat="1" applyFont="1" applyFill="1" applyAlignment="1" applyProtection="1">
      <alignment horizontal="left"/>
    </xf>
    <xf numFmtId="166" fontId="11" fillId="2" borderId="0" xfId="0" applyNumberFormat="1" applyFont="1" applyFill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0" fontId="0" fillId="2" borderId="0" xfId="0" applyNumberFormat="1" applyFill="1" applyAlignment="1" applyProtection="1">
      <alignment horizontal="left"/>
    </xf>
    <xf numFmtId="166" fontId="0" fillId="2" borderId="80" xfId="0" applyNumberFormat="1" applyFill="1" applyBorder="1" applyAlignment="1" applyProtection="1"/>
    <xf numFmtId="166" fontId="8" fillId="3" borderId="0" xfId="0" applyNumberFormat="1" applyFont="1" applyFill="1" applyAlignment="1" applyProtection="1">
      <alignment horizontal="center"/>
    </xf>
    <xf numFmtId="0" fontId="0" fillId="0" borderId="44" xfId="0" applyBorder="1" applyAlignment="1"/>
    <xf numFmtId="0" fontId="0" fillId="0" borderId="46" xfId="0" applyBorder="1" applyAlignment="1"/>
    <xf numFmtId="0" fontId="0" fillId="0" borderId="47" xfId="0" applyBorder="1" applyAlignment="1">
      <alignment horizontal="center" vertical="center"/>
    </xf>
    <xf numFmtId="0" fontId="0" fillId="0" borderId="47" xfId="0" applyBorder="1" applyAlignment="1"/>
    <xf numFmtId="0" fontId="0" fillId="0" borderId="47" xfId="0" applyBorder="1" applyAlignment="1">
      <alignment horizontal="center"/>
    </xf>
    <xf numFmtId="0" fontId="0" fillId="0" borderId="20" xfId="0" applyBorder="1" applyAlignment="1"/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</cellXfs>
  <cellStyles count="7">
    <cellStyle name="1000-sep (2 dec) 2" xfId="2"/>
    <cellStyle name="1000-sep (2 dec) 3" xfId="3"/>
    <cellStyle name="1000-sep (2 dec) 4" xfId="4"/>
    <cellStyle name="Komma" xfId="1" builtinId="3"/>
    <cellStyle name="Link" xfId="5" builtinId="8"/>
    <cellStyle name="Normal" xfId="0" builtinId="0"/>
    <cellStyle name="Normal 2" xfId="6"/>
  </cellStyles>
  <dxfs count="15">
    <dxf>
      <font>
        <color theme="1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vedmenu!B23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vedmenu!B23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380999</xdr:colOff>
      <xdr:row>0</xdr:row>
      <xdr:rowOff>9525</xdr:rowOff>
    </xdr:from>
    <xdr:to>
      <xdr:col>12</xdr:col>
      <xdr:colOff>292995</xdr:colOff>
      <xdr:row>5</xdr:row>
      <xdr:rowOff>104775</xdr:rowOff>
    </xdr:to>
    <xdr:pic>
      <xdr:nvPicPr>
        <xdr:cNvPr id="1037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49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235846</xdr:colOff>
      <xdr:row>5</xdr:row>
      <xdr:rowOff>104775</xdr:rowOff>
    </xdr:to>
    <xdr:pic>
      <xdr:nvPicPr>
        <xdr:cNvPr id="3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466725</xdr:colOff>
      <xdr:row>0</xdr:row>
      <xdr:rowOff>0</xdr:rowOff>
    </xdr:from>
    <xdr:to>
      <xdr:col>12</xdr:col>
      <xdr:colOff>1428750</xdr:colOff>
      <xdr:row>2</xdr:row>
      <xdr:rowOff>142875</xdr:rowOff>
    </xdr:to>
    <xdr:pic>
      <xdr:nvPicPr>
        <xdr:cNvPr id="2061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6807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862507</xdr:colOff>
      <xdr:row>4</xdr:row>
      <xdr:rowOff>164344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8320" cy="12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856071</xdr:colOff>
      <xdr:row>4</xdr:row>
      <xdr:rowOff>162873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1884" cy="1222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66675</xdr:rowOff>
    </xdr:to>
    <xdr:pic>
      <xdr:nvPicPr>
        <xdr:cNvPr id="3145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3146" name="Billede 2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6448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3147" name="Billede 3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29349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3148" name="Billede 4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95834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3149" name="Billede 5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3150" name="Billede 6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38</xdr:row>
      <xdr:rowOff>85725</xdr:rowOff>
    </xdr:from>
    <xdr:to>
      <xdr:col>15</xdr:col>
      <xdr:colOff>47625</xdr:colOff>
      <xdr:row>44</xdr:row>
      <xdr:rowOff>133350</xdr:rowOff>
    </xdr:to>
    <xdr:pic>
      <xdr:nvPicPr>
        <xdr:cNvPr id="4193" name="Billede 7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6315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43815</xdr:rowOff>
    </xdr:to>
    <xdr:pic>
      <xdr:nvPicPr>
        <xdr:cNvPr id="4195" name="Billede 7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0"/>
          <a:ext cx="13620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4196" name="Billede 8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72400" y="64389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4197" name="Billede 9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2925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4198" name="Billede 10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95738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4199" name="Billede 11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4200" name="Billede 12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19050</xdr:rowOff>
    </xdr:from>
    <xdr:to>
      <xdr:col>4</xdr:col>
      <xdr:colOff>47625</xdr:colOff>
      <xdr:row>3</xdr:row>
      <xdr:rowOff>114300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05350" y="1905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9525</xdr:rowOff>
    </xdr:from>
    <xdr:to>
      <xdr:col>4</xdr:col>
      <xdr:colOff>38100</xdr:colOff>
      <xdr:row>3</xdr:row>
      <xdr:rowOff>104775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5825" y="9525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3</xdr:row>
      <xdr:rowOff>28576</xdr:rowOff>
    </xdr:from>
    <xdr:to>
      <xdr:col>1</xdr:col>
      <xdr:colOff>933450</xdr:colOff>
      <xdr:row>8</xdr:row>
      <xdr:rowOff>115502</xdr:rowOff>
    </xdr:to>
    <xdr:pic>
      <xdr:nvPicPr>
        <xdr:cNvPr id="5133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6" y="647701"/>
          <a:ext cx="1457324" cy="1058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66675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24400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76200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28575</xdr:rowOff>
    </xdr:from>
    <xdr:to>
      <xdr:col>1</xdr:col>
      <xdr:colOff>1000125</xdr:colOff>
      <xdr:row>8</xdr:row>
      <xdr:rowOff>161925</xdr:rowOff>
    </xdr:to>
    <xdr:pic>
      <xdr:nvPicPr>
        <xdr:cNvPr id="2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847725"/>
          <a:ext cx="1524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E21"/>
  <sheetViews>
    <sheetView showGridLines="0" workbookViewId="0">
      <selection activeCell="B15" sqref="B15"/>
    </sheetView>
  </sheetViews>
  <sheetFormatPr defaultRowHeight="14.4" x14ac:dyDescent="0.3"/>
  <sheetData>
    <row r="1" spans="1:5" ht="15.6" x14ac:dyDescent="0.3">
      <c r="B1" s="111" t="s">
        <v>80</v>
      </c>
      <c r="C1" s="3"/>
      <c r="D1" s="3"/>
      <c r="E1" s="3"/>
    </row>
    <row r="2" spans="1:5" x14ac:dyDescent="0.3">
      <c r="C2" s="3"/>
      <c r="D2" s="3"/>
      <c r="E2" s="3"/>
    </row>
    <row r="3" spans="1:5" ht="15.6" x14ac:dyDescent="0.3">
      <c r="A3" s="3"/>
      <c r="B3" s="4" t="s">
        <v>31</v>
      </c>
      <c r="C3" s="5"/>
      <c r="D3" s="5"/>
      <c r="E3" s="5"/>
    </row>
    <row r="4" spans="1:5" x14ac:dyDescent="0.3">
      <c r="A4" s="3">
        <v>1</v>
      </c>
      <c r="B4" s="3" t="s">
        <v>27</v>
      </c>
      <c r="C4" s="3"/>
      <c r="D4" s="3"/>
      <c r="E4" s="3"/>
    </row>
    <row r="5" spans="1:5" x14ac:dyDescent="0.3">
      <c r="A5">
        <v>2</v>
      </c>
      <c r="B5" t="s">
        <v>82</v>
      </c>
      <c r="C5" s="3"/>
      <c r="D5" s="3"/>
      <c r="E5" s="3"/>
    </row>
    <row r="6" spans="1:5" x14ac:dyDescent="0.3">
      <c r="A6" s="3">
        <v>3</v>
      </c>
      <c r="B6" s="5" t="s">
        <v>28</v>
      </c>
      <c r="C6" s="3"/>
      <c r="D6" s="3"/>
      <c r="E6" s="3"/>
    </row>
    <row r="7" spans="1:5" x14ac:dyDescent="0.3">
      <c r="A7" s="3">
        <v>4</v>
      </c>
      <c r="B7" s="3" t="s">
        <v>29</v>
      </c>
      <c r="C7" s="3"/>
      <c r="D7" s="3"/>
      <c r="E7" s="3"/>
    </row>
    <row r="8" spans="1:5" x14ac:dyDescent="0.3">
      <c r="A8" s="3">
        <v>5</v>
      </c>
      <c r="B8" s="3" t="s">
        <v>30</v>
      </c>
      <c r="C8" s="3"/>
      <c r="D8" s="3"/>
      <c r="E8" s="3"/>
    </row>
    <row r="9" spans="1:5" x14ac:dyDescent="0.3">
      <c r="A9" s="3">
        <v>6</v>
      </c>
      <c r="B9" s="6" t="s">
        <v>32</v>
      </c>
      <c r="C9" s="3"/>
      <c r="D9" s="3"/>
      <c r="E9" s="3"/>
    </row>
    <row r="10" spans="1:5" x14ac:dyDescent="0.3">
      <c r="A10" s="3">
        <v>7</v>
      </c>
      <c r="B10" s="3" t="s">
        <v>81</v>
      </c>
      <c r="C10" s="3"/>
      <c r="D10" s="3"/>
      <c r="E10" s="3"/>
    </row>
    <row r="11" spans="1:5" x14ac:dyDescent="0.3">
      <c r="A11" s="3"/>
      <c r="B11" s="6"/>
      <c r="C11" s="3"/>
      <c r="D11" s="3"/>
      <c r="E11" s="3"/>
    </row>
    <row r="12" spans="1:5" ht="15.6" x14ac:dyDescent="0.3">
      <c r="A12" s="3"/>
      <c r="B12" s="152" t="s">
        <v>4</v>
      </c>
      <c r="C12" s="3"/>
      <c r="D12" s="3"/>
      <c r="E12" s="3"/>
    </row>
    <row r="13" spans="1:5" x14ac:dyDescent="0.3">
      <c r="A13" s="3"/>
      <c r="B13" s="9" t="s">
        <v>107</v>
      </c>
      <c r="C13" s="3"/>
      <c r="D13" s="3"/>
      <c r="E13" s="3"/>
    </row>
    <row r="14" spans="1:5" x14ac:dyDescent="0.3">
      <c r="A14" s="3"/>
      <c r="B14" s="9" t="s">
        <v>108</v>
      </c>
      <c r="C14" s="3"/>
      <c r="D14" s="3"/>
      <c r="E14" s="6"/>
    </row>
    <row r="15" spans="1:5" x14ac:dyDescent="0.3">
      <c r="A15" s="3"/>
      <c r="B15" s="9"/>
      <c r="C15" s="3"/>
      <c r="D15" s="3"/>
      <c r="E15" s="3"/>
    </row>
    <row r="21" spans="1:1" x14ac:dyDescent="0.3">
      <c r="A21" s="3" t="s">
        <v>83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Z32"/>
  <sheetViews>
    <sheetView showGridLines="0" zoomScale="80" zoomScaleNormal="80" workbookViewId="0">
      <selection activeCell="J14" sqref="J14:K14"/>
    </sheetView>
  </sheetViews>
  <sheetFormatPr defaultColWidth="9.109375" defaultRowHeight="14.4" x14ac:dyDescent="0.3"/>
  <cols>
    <col min="1" max="1" width="12.109375" style="12" customWidth="1"/>
    <col min="2" max="2" width="11.6640625" style="12" customWidth="1"/>
    <col min="3" max="3" width="9.109375" style="12"/>
    <col min="4" max="4" width="10.44140625" style="12" customWidth="1"/>
    <col min="5" max="7" width="9.109375" style="12"/>
    <col min="8" max="8" width="11.6640625" style="12" customWidth="1"/>
    <col min="9" max="10" width="9.109375" style="12"/>
    <col min="11" max="11" width="10.44140625" style="12" customWidth="1"/>
    <col min="12" max="12" width="9.109375" style="12"/>
    <col min="13" max="13" width="5.5546875" style="12" customWidth="1"/>
    <col min="14" max="16384" width="9.109375" style="12"/>
  </cols>
  <sheetData>
    <row r="1" spans="1:26" ht="15" customHeight="1" x14ac:dyDescent="0.3">
      <c r="A1" s="289"/>
      <c r="B1" s="289"/>
      <c r="C1" s="288" t="s">
        <v>111</v>
      </c>
      <c r="D1" s="288"/>
      <c r="E1" s="288"/>
      <c r="F1" s="288"/>
      <c r="G1" s="288"/>
      <c r="H1" s="288"/>
      <c r="I1" s="288"/>
      <c r="J1" s="288"/>
      <c r="K1" s="153"/>
      <c r="L1" s="153"/>
      <c r="M1" s="153"/>
      <c r="N1" s="153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7.75" customHeight="1" x14ac:dyDescent="0.3">
      <c r="A2" s="289"/>
      <c r="B2" s="289"/>
      <c r="C2" s="288"/>
      <c r="D2" s="288"/>
      <c r="E2" s="288"/>
      <c r="F2" s="288"/>
      <c r="G2" s="288"/>
      <c r="H2" s="288"/>
      <c r="I2" s="288"/>
      <c r="J2" s="288"/>
      <c r="K2" s="153"/>
      <c r="L2" s="153"/>
      <c r="M2" s="153"/>
      <c r="N2" s="153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6.25" customHeight="1" x14ac:dyDescent="0.3">
      <c r="A3" s="289"/>
      <c r="B3" s="289"/>
      <c r="C3" s="288"/>
      <c r="D3" s="288"/>
      <c r="E3" s="288"/>
      <c r="F3" s="288"/>
      <c r="G3" s="288"/>
      <c r="H3" s="288"/>
      <c r="I3" s="288"/>
      <c r="J3" s="288"/>
      <c r="K3" s="153"/>
      <c r="L3" s="153"/>
      <c r="M3" s="153"/>
      <c r="N3" s="15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3">
      <c r="A4" s="289"/>
      <c r="B4" s="289"/>
      <c r="C4" s="288"/>
      <c r="D4" s="288"/>
      <c r="E4" s="288"/>
      <c r="F4" s="288"/>
      <c r="G4" s="288"/>
      <c r="H4" s="288"/>
      <c r="I4" s="288"/>
      <c r="J4" s="288"/>
      <c r="K4" s="153"/>
      <c r="L4" s="153"/>
      <c r="M4" s="153"/>
      <c r="N4" s="15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">
      <c r="A5" s="289"/>
      <c r="B5" s="289"/>
      <c r="C5" s="288"/>
      <c r="D5" s="288"/>
      <c r="E5" s="288"/>
      <c r="F5" s="288"/>
      <c r="G5" s="288"/>
      <c r="H5" s="288"/>
      <c r="I5" s="288"/>
      <c r="J5" s="288"/>
      <c r="K5" s="13"/>
      <c r="L5" s="13"/>
      <c r="M5" s="13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7.399999999999999" x14ac:dyDescent="0.3">
      <c r="A6" s="15"/>
      <c r="B6" s="15"/>
      <c r="C6" s="15"/>
      <c r="D6" s="15"/>
      <c r="E6" s="15"/>
      <c r="F6" s="16"/>
      <c r="G6" s="13"/>
      <c r="H6" s="13"/>
      <c r="I6" s="13"/>
      <c r="J6" s="15"/>
      <c r="K6" s="15"/>
      <c r="L6" s="15"/>
      <c r="M6" s="16"/>
      <c r="N6" s="16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3">
      <c r="A7" s="15"/>
      <c r="B7" s="15"/>
      <c r="C7" s="15"/>
      <c r="D7" s="15"/>
      <c r="E7" s="15"/>
      <c r="F7" s="15"/>
      <c r="G7" s="13"/>
      <c r="H7" s="15"/>
      <c r="I7" s="15"/>
      <c r="J7" s="15"/>
      <c r="K7" s="15"/>
      <c r="L7" s="15"/>
      <c r="M7" s="13"/>
      <c r="N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8" x14ac:dyDescent="0.4">
      <c r="A8" s="15"/>
      <c r="B8" s="286" t="s">
        <v>0</v>
      </c>
      <c r="C8" s="286"/>
      <c r="D8" s="286"/>
      <c r="E8" s="286"/>
      <c r="F8" s="15"/>
      <c r="G8" s="13"/>
      <c r="H8" s="286" t="s">
        <v>1</v>
      </c>
      <c r="I8" s="286"/>
      <c r="J8" s="286"/>
      <c r="K8" s="286"/>
      <c r="L8" s="286"/>
      <c r="M8" s="17"/>
      <c r="N8" s="15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3">
      <c r="A9" s="15"/>
      <c r="B9" s="13"/>
      <c r="C9" s="13"/>
      <c r="D9" s="13"/>
      <c r="E9" s="13"/>
      <c r="F9" s="15"/>
      <c r="G9" s="13"/>
      <c r="H9" s="15"/>
      <c r="I9" s="15"/>
      <c r="J9" s="13"/>
      <c r="K9" s="13"/>
      <c r="L9" s="13"/>
      <c r="M9" s="15"/>
      <c r="N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x14ac:dyDescent="0.3">
      <c r="A10" s="15"/>
      <c r="B10" s="287" t="s">
        <v>4</v>
      </c>
      <c r="C10" s="287"/>
      <c r="D10" s="13"/>
      <c r="E10" s="18"/>
      <c r="F10" s="15"/>
      <c r="G10" s="13"/>
      <c r="H10" s="287" t="s">
        <v>91</v>
      </c>
      <c r="I10" s="287"/>
      <c r="J10" s="285" t="s">
        <v>93</v>
      </c>
      <c r="K10" s="285"/>
      <c r="L10" s="285"/>
      <c r="M10" s="285"/>
      <c r="N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3">
      <c r="A11" s="15"/>
      <c r="C11" s="13"/>
      <c r="D11" s="13"/>
      <c r="E11" s="13"/>
      <c r="F11" s="15"/>
      <c r="G11" s="13"/>
      <c r="H11" s="287" t="s">
        <v>92</v>
      </c>
      <c r="I11" s="287"/>
      <c r="J11" s="285" t="s">
        <v>94</v>
      </c>
      <c r="K11" s="285"/>
      <c r="L11" s="285"/>
      <c r="M11" s="285"/>
      <c r="N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3">
      <c r="A12" s="15"/>
      <c r="B12" s="287" t="s">
        <v>61</v>
      </c>
      <c r="C12" s="287"/>
      <c r="D12" s="287"/>
      <c r="E12" s="13"/>
      <c r="F12" s="15"/>
      <c r="G12" s="13"/>
      <c r="H12" s="287" t="s">
        <v>98</v>
      </c>
      <c r="I12" s="287"/>
      <c r="J12" s="285" t="s">
        <v>163</v>
      </c>
      <c r="K12" s="285"/>
      <c r="L12" s="285"/>
      <c r="M12" s="285"/>
      <c r="N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3">
      <c r="A13" s="15"/>
      <c r="B13" s="287" t="s">
        <v>62</v>
      </c>
      <c r="C13" s="287"/>
      <c r="D13" s="287"/>
      <c r="E13" s="13"/>
      <c r="F13" s="15"/>
      <c r="G13" s="13"/>
      <c r="H13" s="287" t="s">
        <v>165</v>
      </c>
      <c r="I13" s="287"/>
      <c r="J13" s="285" t="s">
        <v>164</v>
      </c>
      <c r="K13" s="285"/>
      <c r="L13" s="285"/>
      <c r="M13" s="285"/>
      <c r="N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3">
      <c r="A14" s="15"/>
      <c r="B14" s="285" t="s">
        <v>112</v>
      </c>
      <c r="C14" s="285"/>
      <c r="D14" s="285"/>
      <c r="E14" s="285"/>
      <c r="F14" s="15"/>
      <c r="G14" s="13"/>
      <c r="H14" s="285" t="s">
        <v>166</v>
      </c>
      <c r="I14" s="285"/>
      <c r="J14" s="285" t="s">
        <v>162</v>
      </c>
      <c r="K14" s="285"/>
      <c r="L14"/>
      <c r="M14" s="15"/>
      <c r="N14" s="1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3">
      <c r="A15" s="13"/>
      <c r="B15" s="285" t="s">
        <v>113</v>
      </c>
      <c r="C15" s="285"/>
      <c r="D15" s="285"/>
      <c r="E15" s="285"/>
      <c r="F15" s="13"/>
      <c r="G15" s="13"/>
      <c r="H15" s="13"/>
      <c r="I15" s="13"/>
      <c r="M15" s="15"/>
      <c r="N15" s="1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3">
      <c r="A16" s="13"/>
      <c r="E16" s="13"/>
      <c r="F16" s="13"/>
      <c r="G16" s="13"/>
      <c r="J16" s="19"/>
      <c r="K16" s="15"/>
      <c r="L16" s="15"/>
      <c r="M16" s="15"/>
      <c r="N16" s="1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3">
      <c r="A17" s="13"/>
      <c r="E17" s="15"/>
      <c r="F17" s="13"/>
      <c r="G17" s="13"/>
      <c r="H17" s="13"/>
      <c r="I17" s="13"/>
      <c r="L17" s="13"/>
      <c r="M17" s="13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3">
      <c r="A18" s="13"/>
      <c r="E18" s="13"/>
      <c r="F18" s="13"/>
      <c r="G18" s="13"/>
      <c r="H18" s="13"/>
      <c r="I18" s="13"/>
      <c r="J18" s="13"/>
      <c r="K18" s="15"/>
      <c r="L18" s="13"/>
      <c r="M18" s="13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3">
      <c r="A19" s="13"/>
      <c r="B19" s="13"/>
      <c r="C19" s="13"/>
      <c r="D19" s="13"/>
      <c r="E19" s="293" t="s">
        <v>26</v>
      </c>
      <c r="F19" s="293"/>
      <c r="G19" s="293"/>
      <c r="H19" s="293"/>
      <c r="I19" s="293"/>
      <c r="J19" s="13"/>
      <c r="K19" s="15"/>
      <c r="L19" s="13"/>
      <c r="M19" s="13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3">
      <c r="A20" s="13"/>
      <c r="B20" s="13"/>
      <c r="C20" s="13"/>
      <c r="D20" s="13"/>
      <c r="E20" s="293"/>
      <c r="F20" s="293"/>
      <c r="G20" s="293"/>
      <c r="H20" s="293"/>
      <c r="I20" s="293"/>
      <c r="J20" s="13"/>
      <c r="K20" s="15"/>
      <c r="L20" s="13"/>
      <c r="M20" s="13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3">
      <c r="A21" s="13"/>
      <c r="B21" s="13"/>
      <c r="C21" s="13"/>
      <c r="D21" s="13"/>
      <c r="E21" s="13"/>
      <c r="F21" s="13"/>
      <c r="G21" s="13"/>
      <c r="H21" s="13"/>
      <c r="M21" s="13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6" x14ac:dyDescent="0.3">
      <c r="A22" s="13"/>
      <c r="B22" s="295" t="s">
        <v>5</v>
      </c>
      <c r="C22" s="295"/>
      <c r="D22" s="295"/>
      <c r="E22" s="295" t="s">
        <v>6</v>
      </c>
      <c r="F22" s="295"/>
      <c r="G22" s="295"/>
      <c r="H22" s="295" t="s">
        <v>7</v>
      </c>
      <c r="I22" s="295"/>
      <c r="J22" s="295"/>
      <c r="L22" s="13"/>
      <c r="M22" s="13"/>
      <c r="N22" s="13"/>
      <c r="O22" s="14"/>
      <c r="P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">
      <c r="A23" s="13"/>
      <c r="B23" s="299"/>
      <c r="C23" s="299"/>
      <c r="D23" s="299"/>
      <c r="E23" s="299"/>
      <c r="F23" s="299"/>
      <c r="G23" s="299"/>
      <c r="H23" s="296"/>
      <c r="I23" s="297"/>
      <c r="J23" s="298"/>
      <c r="L23" s="13"/>
      <c r="M23" s="13"/>
      <c r="N23" s="13"/>
      <c r="S23" s="14"/>
      <c r="T23" s="14"/>
      <c r="U23" s="14"/>
      <c r="V23" s="14"/>
      <c r="W23" s="14"/>
      <c r="X23" s="14"/>
      <c r="Y23" s="14"/>
      <c r="Z23" s="14"/>
    </row>
    <row r="24" spans="1:26" x14ac:dyDescent="0.3">
      <c r="A24" s="13"/>
      <c r="B24" s="20"/>
      <c r="C24" s="20"/>
      <c r="D24" s="13"/>
      <c r="E24" s="13"/>
      <c r="F24" s="13"/>
      <c r="G24" s="13"/>
      <c r="H24" s="13"/>
      <c r="L24" s="13"/>
      <c r="M24" s="13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">
      <c r="A25" s="13"/>
      <c r="D25" s="291" t="s">
        <v>110</v>
      </c>
      <c r="E25" s="292"/>
      <c r="F25" s="294"/>
      <c r="G25" s="294"/>
      <c r="H25" s="294"/>
      <c r="I25" s="13"/>
      <c r="J25" s="13"/>
      <c r="K25" s="13"/>
      <c r="L25" s="13"/>
      <c r="M25" s="13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">
      <c r="A26" s="13"/>
      <c r="D26" s="20"/>
      <c r="E26" s="20"/>
      <c r="F26" s="155"/>
      <c r="G26" s="155"/>
      <c r="H26" s="155"/>
      <c r="I26" s="13"/>
      <c r="J26" s="13"/>
      <c r="K26" s="13"/>
      <c r="L26" s="13"/>
      <c r="M26" s="13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">
      <c r="A27" s="13"/>
      <c r="B27" s="154" t="s">
        <v>16</v>
      </c>
      <c r="C27" s="290"/>
      <c r="D27" s="290"/>
      <c r="E27" s="290"/>
      <c r="F27" s="13"/>
      <c r="G27" s="13"/>
      <c r="H27" s="154" t="s">
        <v>20</v>
      </c>
      <c r="I27" s="290"/>
      <c r="J27" s="290"/>
      <c r="K27" s="290"/>
      <c r="L27" s="13"/>
      <c r="M27" s="13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">
      <c r="A28" s="13"/>
      <c r="B28" s="154" t="s">
        <v>17</v>
      </c>
      <c r="C28" s="290"/>
      <c r="D28" s="290"/>
      <c r="E28" s="290"/>
      <c r="F28" s="13"/>
      <c r="G28" s="13"/>
      <c r="H28" s="154" t="s">
        <v>21</v>
      </c>
      <c r="I28" s="290"/>
      <c r="J28" s="290"/>
      <c r="K28" s="290"/>
      <c r="L28" s="13"/>
      <c r="M28" s="13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">
      <c r="A29" s="13"/>
      <c r="B29" s="154" t="s">
        <v>18</v>
      </c>
      <c r="C29" s="290"/>
      <c r="D29" s="290"/>
      <c r="E29" s="290"/>
      <c r="F29" s="13"/>
      <c r="G29" s="13"/>
      <c r="H29" s="154" t="s">
        <v>22</v>
      </c>
      <c r="I29" s="290"/>
      <c r="J29" s="290"/>
      <c r="K29" s="290"/>
      <c r="L29" s="13"/>
      <c r="M29" s="13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">
      <c r="A30" s="15"/>
      <c r="B30" s="154" t="s">
        <v>19</v>
      </c>
      <c r="C30" s="290"/>
      <c r="D30" s="290"/>
      <c r="E30" s="290"/>
      <c r="F30" s="13"/>
      <c r="G30" s="15"/>
      <c r="H30" s="154" t="s">
        <v>23</v>
      </c>
      <c r="I30" s="290"/>
      <c r="J30" s="290"/>
      <c r="K30" s="290"/>
      <c r="L30" s="15"/>
      <c r="M30" s="15"/>
      <c r="N30" s="15"/>
      <c r="Q30" s="14"/>
    </row>
    <row r="31" spans="1:26" x14ac:dyDescent="0.3">
      <c r="A31" s="15"/>
      <c r="B31" s="8"/>
      <c r="C31" s="7"/>
      <c r="D31" s="7"/>
      <c r="E31" s="7"/>
      <c r="F31" s="13"/>
      <c r="G31" s="15"/>
      <c r="H31" s="8"/>
      <c r="I31" s="7"/>
      <c r="J31" s="7"/>
      <c r="K31" s="7"/>
      <c r="L31" s="15"/>
      <c r="M31" s="15"/>
      <c r="N31" s="15"/>
      <c r="Q31" s="14"/>
    </row>
    <row r="32" spans="1:26" x14ac:dyDescent="0.3">
      <c r="A32" s="110" t="s">
        <v>168</v>
      </c>
      <c r="B32" s="15"/>
      <c r="C32" s="15"/>
      <c r="D32" s="15"/>
      <c r="E32" s="22" t="s">
        <v>79</v>
      </c>
      <c r="F32" s="15"/>
      <c r="G32" s="15"/>
      <c r="I32" s="15"/>
      <c r="J32" s="15"/>
      <c r="K32" s="21">
        <f>COUNT(Deltagerliste!B5:B40)</f>
        <v>0</v>
      </c>
      <c r="L32" s="15"/>
      <c r="M32" s="15"/>
    </row>
  </sheetData>
  <mergeCells count="36">
    <mergeCell ref="F25:H25"/>
    <mergeCell ref="H22:J22"/>
    <mergeCell ref="H23:J23"/>
    <mergeCell ref="B22:D22"/>
    <mergeCell ref="B23:D23"/>
    <mergeCell ref="E22:G22"/>
    <mergeCell ref="E23:G23"/>
    <mergeCell ref="C1:J5"/>
    <mergeCell ref="A1:B5"/>
    <mergeCell ref="C30:E30"/>
    <mergeCell ref="I27:K27"/>
    <mergeCell ref="I28:K28"/>
    <mergeCell ref="I29:K29"/>
    <mergeCell ref="I30:K30"/>
    <mergeCell ref="C27:E27"/>
    <mergeCell ref="C28:E28"/>
    <mergeCell ref="C29:E29"/>
    <mergeCell ref="D25:E25"/>
    <mergeCell ref="B14:E14"/>
    <mergeCell ref="B15:E15"/>
    <mergeCell ref="B8:E8"/>
    <mergeCell ref="J13:M13"/>
    <mergeCell ref="E19:I20"/>
    <mergeCell ref="B12:D12"/>
    <mergeCell ref="B13:D13"/>
    <mergeCell ref="B10:C10"/>
    <mergeCell ref="J10:M10"/>
    <mergeCell ref="J11:M11"/>
    <mergeCell ref="J12:M12"/>
    <mergeCell ref="H13:I13"/>
    <mergeCell ref="H14:I14"/>
    <mergeCell ref="H8:L8"/>
    <mergeCell ref="H10:I10"/>
    <mergeCell ref="H11:I11"/>
    <mergeCell ref="H12:I12"/>
    <mergeCell ref="J14:K14"/>
  </mergeCells>
  <conditionalFormatting sqref="B23:G23">
    <cfRule type="expression" dxfId="14" priority="17">
      <formula>ISNONTEXT(B23)</formula>
    </cfRule>
  </conditionalFormatting>
  <conditionalFormatting sqref="H23">
    <cfRule type="expression" dxfId="13" priority="13">
      <formula>ISBLANK(H23)</formula>
    </cfRule>
  </conditionalFormatting>
  <conditionalFormatting sqref="J27:K27">
    <cfRule type="expression" dxfId="12" priority="20">
      <formula>IF(AND(K32&gt;15,ISBLANK(J27)),TRUE,FALSE)</formula>
    </cfRule>
  </conditionalFormatting>
  <conditionalFormatting sqref="J28:K28">
    <cfRule type="expression" dxfId="11" priority="21">
      <formula>IF(AND(K32&gt;15,ISBLANK(J28)),TRUE,FALSE)</formula>
    </cfRule>
  </conditionalFormatting>
  <conditionalFormatting sqref="J29:K29">
    <cfRule type="expression" dxfId="10" priority="22">
      <formula>IF(AND(K32&gt;15,ISBLANK(J29)),TRUE,FALSE)</formula>
    </cfRule>
  </conditionalFormatting>
  <conditionalFormatting sqref="J30:K31 I31">
    <cfRule type="expression" dxfId="9" priority="23">
      <formula>IF(AND(K32&gt;15,ISBLANK(I30)),TRUE,FALSE)</formula>
    </cfRule>
  </conditionalFormatting>
  <conditionalFormatting sqref="I27">
    <cfRule type="expression" dxfId="8" priority="27">
      <formula>IF(AND(K32&gt;15,ISBLANK(I27)),TRUE,FALSE)</formula>
    </cfRule>
  </conditionalFormatting>
  <conditionalFormatting sqref="I28">
    <cfRule type="expression" dxfId="7" priority="29">
      <formula>IF(AND(K32&gt;15,ISBLANK(I28)),TRUE,FALSE)</formula>
    </cfRule>
  </conditionalFormatting>
  <conditionalFormatting sqref="I29">
    <cfRule type="expression" dxfId="6" priority="31">
      <formula>IF(AND(K32&gt;15,ISBLANK(I29)),TRUE,FALSE)</formula>
    </cfRule>
  </conditionalFormatting>
  <conditionalFormatting sqref="I30">
    <cfRule type="expression" dxfId="5" priority="33">
      <formula>IF(AND(K32&gt;15,ISBLANK(I30)),TRUE,FALSE)</formula>
    </cfRule>
  </conditionalFormatting>
  <conditionalFormatting sqref="C27:E27">
    <cfRule type="expression" dxfId="4" priority="5">
      <formula>ISNONTEXT(C27)</formula>
    </cfRule>
  </conditionalFormatting>
  <conditionalFormatting sqref="C28:E28">
    <cfRule type="expression" dxfId="3" priority="4">
      <formula>ISNONTEXT(C28)</formula>
    </cfRule>
  </conditionalFormatting>
  <conditionalFormatting sqref="C29:E29">
    <cfRule type="expression" dxfId="2" priority="3">
      <formula>ISNONTEXT(C29)</formula>
    </cfRule>
  </conditionalFormatting>
  <conditionalFormatting sqref="F25:H25">
    <cfRule type="expression" dxfId="1" priority="2">
      <formula>ISNONTEXT(F25)</formula>
    </cfRule>
  </conditionalFormatting>
  <conditionalFormatting sqref="C30:E30">
    <cfRule type="expression" dxfId="0" priority="1">
      <formula>ISNONTEXT(C29)</formula>
    </cfRule>
  </conditionalFormatting>
  <hyperlinks>
    <hyperlink ref="B10" location="Deltagerliste!A1" display="Deltagerliste"/>
    <hyperlink ref="B12:C12" location="'Indtastning stub'!A1" display="Indtastning stub"/>
    <hyperlink ref="J10:L10" location="'Dybde &amp; bredde stub'!A1" display="Dybde &amp; bredde stub"/>
    <hyperlink ref="B13:C13" location="'Indtastning grøn'!A1" display="Indtastning grøn"/>
    <hyperlink ref="J11:L11" location="'Dybde &amp; bredde grønjord'!A1" display="Dybde &amp; bredde grøn"/>
    <hyperlink ref="B12:D12" location="'Indtastning stub'!D10" display="Indtastning stub"/>
    <hyperlink ref="B13:D13" location="'Indtastning grøn'!D10" display="Indtastning grøn"/>
    <hyperlink ref="B10:C10" location="Deltagerliste!B5" display="Deltagerliste"/>
    <hyperlink ref="J12:M12" location="'Resultat stub NM'!D7" display="Resultat stub NM"/>
    <hyperlink ref="J13:M13" location="'Resultat grøn NM'!D7" display="Resultat grøn NM"/>
    <hyperlink ref="B14:D14" location="'Dybde &amp; bredde stub'!A1" display="Dybde &amp; bredde stub"/>
    <hyperlink ref="B15:D15" location="'Dybde &amp; bredde grønjord'!A1" display="Dybde &amp; bredde grøn"/>
    <hyperlink ref="H10:I10" location="'Resultat stub'!D7" display="Resultat stub"/>
    <hyperlink ref="H11:I11" location="'Resultat grøn'!D7" display="Resultat grøn"/>
    <hyperlink ref="H12:I12" location="'Samlet resultat'!F5" display="Samlet resultat"/>
    <hyperlink ref="J14:K14" location="'Samlet resultat NM'!F5" display="Samlet resultat NM"/>
    <hyperlink ref="J10:M10" location="'Dybde &amp; bredde stub'!B11" display="Resultat dybde &amp; bredde stub"/>
    <hyperlink ref="J11:M11" location="'Dybde &amp; bredde grønjord'!B11" display="Resultat dybde &amp; bredde grøn"/>
    <hyperlink ref="H13:I13" location="'Indtastning stub'!D10" display="Samlet point stub"/>
    <hyperlink ref="H14:I14" location="'Indtastning grøn'!D10" display="Samlet point grøn"/>
    <hyperlink ref="B14:E14" location="'Dybde &amp; bredde stub'!B11" display="Indtastning dybde &amp; bredde stub"/>
    <hyperlink ref="B15:E15" location="'Dybde &amp; bredde grønjord'!B11" display="Indtastning dybde &amp; bredde grøn"/>
  </hyperlinks>
  <pageMargins left="0.70866141732283472" right="0.70866141732283472" top="0.47" bottom="0.74803149606299213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B1:M40"/>
  <sheetViews>
    <sheetView showGridLines="0" zoomScale="80" zoomScaleNormal="80" workbookViewId="0">
      <pane xSplit="1" ySplit="4" topLeftCell="B5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B5" sqref="B5"/>
    </sheetView>
  </sheetViews>
  <sheetFormatPr defaultColWidth="9.109375" defaultRowHeight="14.4" x14ac:dyDescent="0.3"/>
  <cols>
    <col min="1" max="1" width="0.6640625" style="12" customWidth="1"/>
    <col min="2" max="2" width="12.109375" style="12" bestFit="1" customWidth="1"/>
    <col min="3" max="3" width="22.6640625" style="12" customWidth="1"/>
    <col min="4" max="4" width="8.6640625" style="12" bestFit="1" customWidth="1"/>
    <col min="5" max="5" width="9.33203125" style="12" bestFit="1" customWidth="1"/>
    <col min="6" max="6" width="9.44140625" style="12" bestFit="1" customWidth="1"/>
    <col min="7" max="8" width="12.44140625" style="12" bestFit="1" customWidth="1"/>
    <col min="9" max="10" width="11.5546875" style="12" bestFit="1" customWidth="1"/>
    <col min="11" max="11" width="5.88671875" style="12" bestFit="1" customWidth="1"/>
    <col min="12" max="12" width="5.88671875" style="12" customWidth="1"/>
    <col min="13" max="13" width="27" style="12" customWidth="1"/>
    <col min="14" max="16384" width="9.109375" style="12"/>
  </cols>
  <sheetData>
    <row r="1" spans="2:13" ht="27" customHeight="1" x14ac:dyDescent="0.3">
      <c r="B1" s="23" t="s">
        <v>14</v>
      </c>
      <c r="C1" s="24" t="str">
        <f>IF(ISBLANK(Hovedmenu!B23),"",Hovedmenu!B23)</f>
        <v/>
      </c>
      <c r="D1" s="300" t="s">
        <v>13</v>
      </c>
      <c r="E1" s="300"/>
      <c r="F1" s="300"/>
      <c r="G1" s="300"/>
      <c r="H1" s="300"/>
      <c r="I1" s="300"/>
      <c r="J1" s="300"/>
      <c r="K1" s="25"/>
      <c r="L1" s="156"/>
      <c r="M1" s="26"/>
    </row>
    <row r="2" spans="2:13" ht="18" customHeight="1" x14ac:dyDescent="0.3">
      <c r="B2" s="23" t="s">
        <v>25</v>
      </c>
      <c r="C2" s="27" t="str">
        <f>IF(ISBLANK(Hovedmenu!E23),"",Hovedmenu!E23)</f>
        <v/>
      </c>
      <c r="E2" s="28"/>
      <c r="F2" s="29"/>
      <c r="G2" s="29"/>
      <c r="H2" s="29"/>
      <c r="I2" s="29"/>
      <c r="J2" s="29"/>
      <c r="K2" s="29"/>
      <c r="L2" s="29"/>
      <c r="M2" s="29"/>
    </row>
    <row r="3" spans="2:13" ht="19.5" customHeight="1" x14ac:dyDescent="0.3">
      <c r="B3" s="23" t="s">
        <v>24</v>
      </c>
      <c r="C3" s="30" t="str">
        <f>IF(ISBLANK(Hovedmenu!H23),"",Hovedmenu!H23)</f>
        <v/>
      </c>
      <c r="E3" s="183" t="s">
        <v>2</v>
      </c>
      <c r="F3" s="183" t="s">
        <v>3</v>
      </c>
      <c r="G3" s="31"/>
      <c r="H3" s="31"/>
      <c r="I3" s="31"/>
      <c r="J3" s="31"/>
      <c r="K3" s="58"/>
      <c r="L3" s="58"/>
    </row>
    <row r="4" spans="2:13" ht="14.1" customHeight="1" x14ac:dyDescent="0.3">
      <c r="B4" s="166" t="s">
        <v>8</v>
      </c>
      <c r="C4" s="167" t="s">
        <v>9</v>
      </c>
      <c r="D4" s="168" t="s">
        <v>10</v>
      </c>
      <c r="E4" s="166" t="s">
        <v>11</v>
      </c>
      <c r="F4" s="166" t="s">
        <v>11</v>
      </c>
      <c r="G4" s="169" t="s">
        <v>120</v>
      </c>
      <c r="H4" s="169" t="s">
        <v>121</v>
      </c>
      <c r="I4" s="166" t="s">
        <v>122</v>
      </c>
      <c r="J4" s="166" t="s">
        <v>123</v>
      </c>
      <c r="K4" s="170" t="s">
        <v>78</v>
      </c>
      <c r="L4" s="170" t="s">
        <v>125</v>
      </c>
      <c r="M4" s="170" t="s">
        <v>12</v>
      </c>
    </row>
    <row r="5" spans="2:13" ht="14.1" customHeight="1" x14ac:dyDescent="0.3">
      <c r="B5" s="171"/>
      <c r="C5" s="172"/>
      <c r="D5" s="173"/>
      <c r="E5" s="174"/>
      <c r="F5" s="174"/>
      <c r="G5" s="175"/>
      <c r="H5" s="175"/>
      <c r="I5" s="175"/>
      <c r="J5" s="175"/>
      <c r="K5" s="176"/>
      <c r="L5" s="176"/>
      <c r="M5" s="177"/>
    </row>
    <row r="6" spans="2:13" ht="14.1" customHeight="1" x14ac:dyDescent="0.3">
      <c r="B6" s="171"/>
      <c r="C6" s="172"/>
      <c r="D6" s="173"/>
      <c r="E6" s="178"/>
      <c r="F6" s="178"/>
      <c r="G6" s="175"/>
      <c r="H6" s="175"/>
      <c r="I6" s="175"/>
      <c r="J6" s="175"/>
      <c r="K6" s="176"/>
      <c r="L6" s="176"/>
      <c r="M6" s="177"/>
    </row>
    <row r="7" spans="2:13" ht="14.1" customHeight="1" x14ac:dyDescent="0.3">
      <c r="B7" s="171"/>
      <c r="C7" s="179"/>
      <c r="D7" s="173"/>
      <c r="E7" s="174"/>
      <c r="F7" s="174"/>
      <c r="G7" s="175"/>
      <c r="H7" s="175"/>
      <c r="I7" s="175"/>
      <c r="J7" s="175"/>
      <c r="K7" s="176"/>
      <c r="L7" s="176"/>
      <c r="M7" s="177"/>
    </row>
    <row r="8" spans="2:13" ht="14.1" customHeight="1" x14ac:dyDescent="0.3">
      <c r="B8" s="171"/>
      <c r="C8" s="172"/>
      <c r="D8" s="173"/>
      <c r="E8" s="174"/>
      <c r="F8" s="174"/>
      <c r="G8" s="175"/>
      <c r="H8" s="175"/>
      <c r="I8" s="175"/>
      <c r="J8" s="175"/>
      <c r="K8" s="176"/>
      <c r="L8" s="176"/>
      <c r="M8" s="177"/>
    </row>
    <row r="9" spans="2:13" ht="14.1" customHeight="1" x14ac:dyDescent="0.3">
      <c r="B9" s="171"/>
      <c r="C9" s="172"/>
      <c r="D9" s="173"/>
      <c r="E9" s="174"/>
      <c r="F9" s="174"/>
      <c r="G9" s="175"/>
      <c r="H9" s="175"/>
      <c r="I9" s="175"/>
      <c r="J9" s="175"/>
      <c r="K9" s="176"/>
      <c r="L9" s="176"/>
      <c r="M9" s="177"/>
    </row>
    <row r="10" spans="2:13" ht="14.1" customHeight="1" x14ac:dyDescent="0.3">
      <c r="B10" s="171"/>
      <c r="C10" s="172"/>
      <c r="D10" s="173"/>
      <c r="E10" s="174"/>
      <c r="F10" s="174"/>
      <c r="G10" s="175"/>
      <c r="H10" s="175"/>
      <c r="I10" s="175"/>
      <c r="J10" s="175"/>
      <c r="K10" s="176"/>
      <c r="L10" s="176"/>
      <c r="M10" s="177"/>
    </row>
    <row r="11" spans="2:13" ht="14.1" customHeight="1" x14ac:dyDescent="0.3">
      <c r="B11" s="171"/>
      <c r="C11" s="172"/>
      <c r="D11" s="173"/>
      <c r="E11" s="174"/>
      <c r="F11" s="174"/>
      <c r="G11" s="175"/>
      <c r="H11" s="175"/>
      <c r="I11" s="175"/>
      <c r="J11" s="175"/>
      <c r="K11" s="176"/>
      <c r="L11" s="176"/>
      <c r="M11" s="177"/>
    </row>
    <row r="12" spans="2:13" ht="14.1" customHeight="1" x14ac:dyDescent="0.3">
      <c r="B12" s="171"/>
      <c r="C12" s="172"/>
      <c r="D12" s="173"/>
      <c r="E12" s="174"/>
      <c r="F12" s="174"/>
      <c r="G12" s="175"/>
      <c r="H12" s="175"/>
      <c r="I12" s="175"/>
      <c r="J12" s="175"/>
      <c r="K12" s="176"/>
      <c r="L12" s="176"/>
      <c r="M12" s="177"/>
    </row>
    <row r="13" spans="2:13" ht="14.1" customHeight="1" x14ac:dyDescent="0.3">
      <c r="B13" s="171"/>
      <c r="C13" s="172"/>
      <c r="D13" s="173"/>
      <c r="E13" s="174"/>
      <c r="F13" s="174"/>
      <c r="G13" s="175"/>
      <c r="H13" s="175"/>
      <c r="I13" s="175"/>
      <c r="J13" s="175"/>
      <c r="K13" s="176"/>
      <c r="L13" s="176"/>
      <c r="M13" s="177"/>
    </row>
    <row r="14" spans="2:13" ht="14.1" customHeight="1" x14ac:dyDescent="0.3">
      <c r="B14" s="171"/>
      <c r="C14" s="172"/>
      <c r="D14" s="173"/>
      <c r="E14" s="174"/>
      <c r="F14" s="174"/>
      <c r="G14" s="175"/>
      <c r="H14" s="175"/>
      <c r="I14" s="175"/>
      <c r="J14" s="175"/>
      <c r="K14" s="176"/>
      <c r="L14" s="176"/>
      <c r="M14" s="177"/>
    </row>
    <row r="15" spans="2:13" ht="14.1" customHeight="1" x14ac:dyDescent="0.3">
      <c r="B15" s="171"/>
      <c r="C15" s="172"/>
      <c r="D15" s="173"/>
      <c r="E15" s="174"/>
      <c r="F15" s="174"/>
      <c r="G15" s="175"/>
      <c r="H15" s="175"/>
      <c r="I15" s="175"/>
      <c r="J15" s="175"/>
      <c r="K15" s="176"/>
      <c r="L15" s="176"/>
      <c r="M15" s="177"/>
    </row>
    <row r="16" spans="2:13" ht="14.1" customHeight="1" x14ac:dyDescent="0.3">
      <c r="B16" s="171"/>
      <c r="C16" s="172"/>
      <c r="D16" s="173"/>
      <c r="E16" s="174"/>
      <c r="F16" s="174"/>
      <c r="G16" s="175"/>
      <c r="H16" s="175"/>
      <c r="I16" s="175"/>
      <c r="J16" s="175"/>
      <c r="K16" s="176"/>
      <c r="L16" s="176"/>
      <c r="M16" s="177"/>
    </row>
    <row r="17" spans="2:13" ht="14.1" customHeight="1" x14ac:dyDescent="0.3">
      <c r="B17" s="171"/>
      <c r="C17" s="172"/>
      <c r="D17" s="173"/>
      <c r="E17" s="174"/>
      <c r="F17" s="174"/>
      <c r="G17" s="175"/>
      <c r="H17" s="175"/>
      <c r="I17" s="175"/>
      <c r="J17" s="175"/>
      <c r="K17" s="176"/>
      <c r="L17" s="176"/>
      <c r="M17" s="177"/>
    </row>
    <row r="18" spans="2:13" ht="14.1" customHeight="1" x14ac:dyDescent="0.3">
      <c r="B18" s="171"/>
      <c r="C18" s="172"/>
      <c r="D18" s="173"/>
      <c r="E18" s="174"/>
      <c r="F18" s="174"/>
      <c r="G18" s="175"/>
      <c r="H18" s="175"/>
      <c r="I18" s="175"/>
      <c r="J18" s="175"/>
      <c r="K18" s="176"/>
      <c r="L18" s="176"/>
      <c r="M18" s="177"/>
    </row>
    <row r="19" spans="2:13" ht="14.1" customHeight="1" x14ac:dyDescent="0.3">
      <c r="B19" s="171"/>
      <c r="C19" s="172"/>
      <c r="D19" s="173"/>
      <c r="E19" s="174"/>
      <c r="F19" s="174"/>
      <c r="G19" s="180"/>
      <c r="H19" s="180"/>
      <c r="I19" s="180"/>
      <c r="J19" s="180"/>
      <c r="K19" s="181"/>
      <c r="L19" s="181"/>
      <c r="M19" s="182"/>
    </row>
    <row r="20" spans="2:13" ht="14.1" customHeight="1" x14ac:dyDescent="0.3">
      <c r="B20" s="171"/>
      <c r="C20" s="172"/>
      <c r="D20" s="173"/>
      <c r="E20" s="174"/>
      <c r="F20" s="174"/>
      <c r="G20" s="180"/>
      <c r="H20" s="180"/>
      <c r="I20" s="180"/>
      <c r="J20" s="180"/>
      <c r="K20" s="181"/>
      <c r="L20" s="181"/>
      <c r="M20" s="182"/>
    </row>
    <row r="21" spans="2:13" ht="14.1" customHeight="1" x14ac:dyDescent="0.3">
      <c r="B21" s="171"/>
      <c r="C21" s="172"/>
      <c r="D21" s="173"/>
      <c r="E21" s="174"/>
      <c r="F21" s="174"/>
      <c r="G21" s="180"/>
      <c r="H21" s="180"/>
      <c r="I21" s="180"/>
      <c r="J21" s="180"/>
      <c r="K21" s="181"/>
      <c r="L21" s="181"/>
      <c r="M21" s="182"/>
    </row>
    <row r="22" spans="2:13" ht="14.1" customHeight="1" x14ac:dyDescent="0.3">
      <c r="B22" s="171"/>
      <c r="C22" s="172"/>
      <c r="D22" s="173"/>
      <c r="E22" s="174"/>
      <c r="F22" s="174"/>
      <c r="G22" s="175"/>
      <c r="H22" s="175"/>
      <c r="I22" s="175"/>
      <c r="J22" s="175"/>
      <c r="K22" s="176"/>
      <c r="L22" s="176"/>
      <c r="M22" s="177"/>
    </row>
    <row r="23" spans="2:13" ht="14.1" customHeight="1" x14ac:dyDescent="0.3">
      <c r="B23" s="171"/>
      <c r="C23" s="172"/>
      <c r="D23" s="173"/>
      <c r="E23" s="174"/>
      <c r="F23" s="174"/>
      <c r="G23" s="175"/>
      <c r="H23" s="175"/>
      <c r="I23" s="175"/>
      <c r="J23" s="175"/>
      <c r="K23" s="176"/>
      <c r="L23" s="176"/>
      <c r="M23" s="177"/>
    </row>
    <row r="24" spans="2:13" ht="14.1" customHeight="1" x14ac:dyDescent="0.3">
      <c r="B24" s="171"/>
      <c r="C24" s="172"/>
      <c r="D24" s="173"/>
      <c r="E24" s="174"/>
      <c r="F24" s="174"/>
      <c r="G24" s="175"/>
      <c r="H24" s="175"/>
      <c r="I24" s="175"/>
      <c r="J24" s="175"/>
      <c r="K24" s="176"/>
      <c r="L24" s="176"/>
      <c r="M24" s="177"/>
    </row>
    <row r="25" spans="2:13" ht="14.1" customHeight="1" x14ac:dyDescent="0.3">
      <c r="B25" s="171"/>
      <c r="C25" s="172"/>
      <c r="D25" s="173"/>
      <c r="E25" s="174"/>
      <c r="F25" s="174"/>
      <c r="G25" s="175"/>
      <c r="H25" s="175"/>
      <c r="I25" s="175"/>
      <c r="J25" s="175"/>
      <c r="K25" s="176"/>
      <c r="L25" s="176"/>
      <c r="M25" s="177"/>
    </row>
    <row r="26" spans="2:13" ht="14.1" customHeight="1" x14ac:dyDescent="0.3">
      <c r="B26" s="171"/>
      <c r="C26" s="172"/>
      <c r="D26" s="173"/>
      <c r="E26" s="174"/>
      <c r="F26" s="174"/>
      <c r="G26" s="175"/>
      <c r="H26" s="175"/>
      <c r="I26" s="175"/>
      <c r="J26" s="175"/>
      <c r="K26" s="176"/>
      <c r="L26" s="176"/>
      <c r="M26" s="177"/>
    </row>
    <row r="27" spans="2:13" ht="14.1" customHeight="1" x14ac:dyDescent="0.3">
      <c r="B27" s="171"/>
      <c r="C27" s="172"/>
      <c r="D27" s="173"/>
      <c r="E27" s="174"/>
      <c r="F27" s="174"/>
      <c r="G27" s="175"/>
      <c r="H27" s="175"/>
      <c r="I27" s="175"/>
      <c r="J27" s="175"/>
      <c r="K27" s="176"/>
      <c r="L27" s="176"/>
      <c r="M27" s="177"/>
    </row>
    <row r="28" spans="2:13" ht="14.1" customHeight="1" x14ac:dyDescent="0.3">
      <c r="B28" s="171"/>
      <c r="C28" s="172"/>
      <c r="D28" s="173"/>
      <c r="E28" s="174"/>
      <c r="F28" s="174"/>
      <c r="G28" s="175"/>
      <c r="H28" s="175"/>
      <c r="I28" s="175"/>
      <c r="J28" s="175"/>
      <c r="K28" s="176"/>
      <c r="L28" s="176"/>
      <c r="M28" s="177"/>
    </row>
    <row r="29" spans="2:13" ht="14.1" customHeight="1" x14ac:dyDescent="0.3">
      <c r="B29" s="171"/>
      <c r="C29" s="172"/>
      <c r="D29" s="173"/>
      <c r="E29" s="174"/>
      <c r="F29" s="174"/>
      <c r="G29" s="175"/>
      <c r="H29" s="175"/>
      <c r="I29" s="175"/>
      <c r="J29" s="175"/>
      <c r="K29" s="176"/>
      <c r="L29" s="176"/>
      <c r="M29" s="177"/>
    </row>
    <row r="30" spans="2:13" ht="14.1" customHeight="1" x14ac:dyDescent="0.3">
      <c r="B30" s="171"/>
      <c r="C30" s="172"/>
      <c r="D30" s="173"/>
      <c r="E30" s="174"/>
      <c r="F30" s="174"/>
      <c r="G30" s="175"/>
      <c r="H30" s="175"/>
      <c r="I30" s="175"/>
      <c r="J30" s="175"/>
      <c r="K30" s="176"/>
      <c r="L30" s="176"/>
      <c r="M30" s="177"/>
    </row>
    <row r="31" spans="2:13" ht="14.1" customHeight="1" x14ac:dyDescent="0.3">
      <c r="B31" s="171"/>
      <c r="C31" s="172"/>
      <c r="D31" s="173"/>
      <c r="E31" s="174"/>
      <c r="F31" s="174"/>
      <c r="G31" s="175"/>
      <c r="H31" s="175"/>
      <c r="I31" s="175"/>
      <c r="J31" s="175"/>
      <c r="K31" s="176"/>
      <c r="L31" s="176"/>
      <c r="M31" s="177"/>
    </row>
    <row r="32" spans="2:13" ht="14.1" customHeight="1" x14ac:dyDescent="0.3">
      <c r="B32" s="171"/>
      <c r="C32" s="172"/>
      <c r="D32" s="173"/>
      <c r="E32" s="174"/>
      <c r="F32" s="174"/>
      <c r="G32" s="175"/>
      <c r="H32" s="175"/>
      <c r="I32" s="175"/>
      <c r="J32" s="175"/>
      <c r="K32" s="176"/>
      <c r="L32" s="176"/>
      <c r="M32" s="177"/>
    </row>
    <row r="33" spans="2:13" ht="14.1" customHeight="1" x14ac:dyDescent="0.3">
      <c r="B33" s="171"/>
      <c r="C33" s="172"/>
      <c r="D33" s="173"/>
      <c r="E33" s="174"/>
      <c r="F33" s="174"/>
      <c r="G33" s="175"/>
      <c r="H33" s="175"/>
      <c r="I33" s="175"/>
      <c r="J33" s="175"/>
      <c r="K33" s="176"/>
      <c r="L33" s="176"/>
      <c r="M33" s="177"/>
    </row>
    <row r="34" spans="2:13" ht="14.1" customHeight="1" x14ac:dyDescent="0.3">
      <c r="B34" s="171"/>
      <c r="C34" s="172"/>
      <c r="D34" s="173"/>
      <c r="E34" s="174"/>
      <c r="F34" s="174"/>
      <c r="G34" s="175"/>
      <c r="H34" s="175"/>
      <c r="I34" s="175"/>
      <c r="J34" s="175"/>
      <c r="K34" s="176"/>
      <c r="L34" s="176"/>
      <c r="M34" s="177"/>
    </row>
    <row r="35" spans="2:13" ht="14.1" customHeight="1" x14ac:dyDescent="0.3">
      <c r="B35" s="171"/>
      <c r="C35" s="172"/>
      <c r="D35" s="173"/>
      <c r="E35" s="174"/>
      <c r="F35" s="174"/>
      <c r="G35" s="175"/>
      <c r="H35" s="175"/>
      <c r="I35" s="175"/>
      <c r="J35" s="175"/>
      <c r="K35" s="176"/>
      <c r="L35" s="176"/>
      <c r="M35" s="177"/>
    </row>
    <row r="36" spans="2:13" ht="14.1" customHeight="1" x14ac:dyDescent="0.3">
      <c r="B36" s="171"/>
      <c r="C36" s="172"/>
      <c r="D36" s="173"/>
      <c r="E36" s="174"/>
      <c r="F36" s="174"/>
      <c r="G36" s="175"/>
      <c r="H36" s="175"/>
      <c r="I36" s="175"/>
      <c r="J36" s="175"/>
      <c r="K36" s="176"/>
      <c r="L36" s="176"/>
      <c r="M36" s="177"/>
    </row>
    <row r="37" spans="2:13" ht="14.1" customHeight="1" x14ac:dyDescent="0.3">
      <c r="B37" s="171"/>
      <c r="C37" s="172"/>
      <c r="D37" s="173"/>
      <c r="E37" s="174"/>
      <c r="F37" s="174"/>
      <c r="G37" s="175"/>
      <c r="H37" s="175"/>
      <c r="I37" s="175"/>
      <c r="J37" s="175"/>
      <c r="K37" s="176"/>
      <c r="L37" s="176"/>
      <c r="M37" s="177"/>
    </row>
    <row r="38" spans="2:13" ht="14.1" customHeight="1" x14ac:dyDescent="0.3">
      <c r="B38" s="171"/>
      <c r="C38" s="172"/>
      <c r="D38" s="173"/>
      <c r="E38" s="174"/>
      <c r="F38" s="174"/>
      <c r="G38" s="175"/>
      <c r="H38" s="175"/>
      <c r="I38" s="175"/>
      <c r="J38" s="175"/>
      <c r="K38" s="176"/>
      <c r="L38" s="176"/>
      <c r="M38" s="177"/>
    </row>
    <row r="39" spans="2:13" ht="14.1" customHeight="1" x14ac:dyDescent="0.3">
      <c r="B39" s="171"/>
      <c r="C39" s="172"/>
      <c r="D39" s="173"/>
      <c r="E39" s="174"/>
      <c r="F39" s="174"/>
      <c r="G39" s="175"/>
      <c r="H39" s="175"/>
      <c r="I39" s="175"/>
      <c r="J39" s="175"/>
      <c r="K39" s="176"/>
      <c r="L39" s="176"/>
      <c r="M39" s="177"/>
    </row>
    <row r="40" spans="2:13" ht="14.1" customHeight="1" x14ac:dyDescent="0.3">
      <c r="B40" s="171"/>
      <c r="C40" s="172"/>
      <c r="D40" s="173"/>
      <c r="E40" s="174"/>
      <c r="F40" s="174"/>
      <c r="G40" s="175"/>
      <c r="H40" s="175"/>
      <c r="I40" s="175"/>
      <c r="J40" s="175"/>
      <c r="K40" s="176"/>
      <c r="L40" s="176"/>
      <c r="M40" s="177"/>
    </row>
  </sheetData>
  <sheetProtection sheet="1" objects="1" scenarios="1"/>
  <mergeCells count="1">
    <mergeCell ref="D1:J1"/>
  </mergeCells>
  <pageMargins left="0.35433070866141736" right="0.47244094488188981" top="0.44" bottom="0.11811023622047245" header="0.15748031496062992" footer="0.11811023622047245"/>
  <pageSetup paperSize="9" scale="94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CH48"/>
  <sheetViews>
    <sheetView showGridLines="0" zoomScale="80" zoomScaleNormal="80" workbookViewId="0">
      <pane xSplit="3" ySplit="9" topLeftCell="D10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5.3320312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5.33203125" style="12" hidden="1" customWidth="1"/>
    <col min="48" max="49" width="13.6640625" style="12" customWidth="1"/>
    <col min="50" max="54" width="5.33203125" style="12" customWidth="1"/>
    <col min="55" max="55" width="5.33203125" style="12" hidden="1" customWidth="1"/>
    <col min="56" max="60" width="5.33203125" style="12" customWidth="1"/>
    <col min="61" max="61" width="5.33203125" style="12" hidden="1" customWidth="1"/>
    <col min="62" max="66" width="5.33203125" style="12" customWidth="1"/>
    <col min="67" max="67" width="5.33203125" style="12" hidden="1" customWidth="1"/>
    <col min="68" max="72" width="5.33203125" style="12" customWidth="1"/>
    <col min="73" max="73" width="5.33203125" style="12" hidden="1" customWidth="1"/>
    <col min="74" max="76" width="5.33203125" style="12" customWidth="1"/>
    <col min="77" max="77" width="5.44140625" style="12" customWidth="1"/>
    <col min="78" max="78" width="0.109375" style="12" customWidth="1"/>
    <col min="79" max="79" width="5.44140625" style="12" customWidth="1"/>
    <col min="80" max="83" width="5.33203125" style="12" customWidth="1"/>
    <col min="84" max="84" width="7.6640625" style="12" hidden="1" customWidth="1"/>
    <col min="85" max="85" width="20" style="12" bestFit="1" customWidth="1"/>
    <col min="86" max="86" width="9.109375" style="12" hidden="1" customWidth="1"/>
    <col min="87" max="87" width="9.109375" style="12" customWidth="1"/>
    <col min="88" max="16384" width="9.109375" style="12"/>
  </cols>
  <sheetData>
    <row r="1" spans="1:86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</row>
    <row r="2" spans="1:86" s="161" customFormat="1" ht="21.75" customHeight="1" thickBot="1" x14ac:dyDescent="0.2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30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160"/>
    </row>
    <row r="3" spans="1:86" s="161" customFormat="1" ht="26.1" customHeight="1" x14ac:dyDescent="0.25">
      <c r="A3" s="186"/>
      <c r="B3" s="186"/>
      <c r="C3" s="160"/>
      <c r="D3" s="309" t="str">
        <f>'Udregning af resultater'!$W46</f>
        <v>Dommer mangler</v>
      </c>
      <c r="E3" s="312" t="str">
        <f>'Udregning af resultater'!$W47</f>
        <v>Dommer mangler</v>
      </c>
      <c r="F3" s="312" t="str">
        <f>'Udregning af resultater'!$W48</f>
        <v>Dommer mangler</v>
      </c>
      <c r="G3" s="312" t="str">
        <f>'Udregning af resultater'!$W49</f>
        <v>Dommer mangler</v>
      </c>
      <c r="H3" s="307" t="s">
        <v>137</v>
      </c>
      <c r="I3" s="187"/>
      <c r="J3" s="309" t="str">
        <f>'Udregning af resultater'!$W50</f>
        <v>Dommer mangler</v>
      </c>
      <c r="K3" s="312" t="str">
        <f>'Udregning af resultater'!$W51</f>
        <v>Dommer mangler</v>
      </c>
      <c r="L3" s="312" t="str">
        <f>'Udregning af resultater'!$W52</f>
        <v>Dommer mangler</v>
      </c>
      <c r="M3" s="312" t="str">
        <f>'Udregning af resultater'!$W53</f>
        <v>Dommer mangler</v>
      </c>
      <c r="N3" s="306" t="s">
        <v>138</v>
      </c>
      <c r="O3" s="187"/>
      <c r="P3" s="309" t="str">
        <f>'Udregning af resultater'!$W54</f>
        <v>Dommer mangler</v>
      </c>
      <c r="Q3" s="312" t="str">
        <f>'Udregning af resultater'!$W55</f>
        <v>Dommer mangler</v>
      </c>
      <c r="R3" s="312" t="str">
        <f>'Udregning af resultater'!$W56</f>
        <v>Dommer mangler</v>
      </c>
      <c r="S3" s="312" t="str">
        <f>'Udregning af resultater'!$W57</f>
        <v>Dommer mangler</v>
      </c>
      <c r="T3" s="314" t="s">
        <v>139</v>
      </c>
      <c r="U3" s="187"/>
      <c r="V3" s="309" t="str">
        <f>'Udregning af resultater'!$W58</f>
        <v>Dommer mangler</v>
      </c>
      <c r="W3" s="312" t="str">
        <f>'Udregning af resultater'!$W59</f>
        <v>Dommer mangler</v>
      </c>
      <c r="X3" s="312" t="str">
        <f>'Udregning af resultater'!$W60</f>
        <v>Dommer mangler</v>
      </c>
      <c r="Y3" s="312" t="str">
        <f>'Udregning af resultater'!$W61</f>
        <v>Dommer mangler</v>
      </c>
      <c r="Z3" s="317" t="s">
        <v>57</v>
      </c>
      <c r="AA3" s="187"/>
      <c r="AB3" s="309" t="str">
        <f>'Udregning af resultater'!$W58</f>
        <v>Dommer mangler</v>
      </c>
      <c r="AC3" s="312" t="str">
        <f>'Udregning af resultater'!$W59</f>
        <v>Dommer mangler</v>
      </c>
      <c r="AD3" s="312" t="str">
        <f>'Udregning af resultater'!$W60</f>
        <v>Dommer mangler</v>
      </c>
      <c r="AE3" s="312" t="str">
        <f>'Udregning af resultater'!$W61</f>
        <v>Dommer mangler</v>
      </c>
      <c r="AF3" s="317" t="s">
        <v>58</v>
      </c>
      <c r="AG3" s="187"/>
      <c r="AH3" s="309" t="str">
        <f>'Udregning af resultater'!$W58</f>
        <v>Dommer mangler</v>
      </c>
      <c r="AI3" s="312" t="str">
        <f>'Udregning af resultater'!$W59</f>
        <v>Dommer mangler</v>
      </c>
      <c r="AJ3" s="312" t="str">
        <f>'Udregning af resultater'!$W60</f>
        <v>Dommer mangler</v>
      </c>
      <c r="AK3" s="312" t="str">
        <f>'Udregning af resultater'!$W61</f>
        <v>Dommer mangler</v>
      </c>
      <c r="AL3" s="306" t="s">
        <v>59</v>
      </c>
      <c r="AM3" s="187"/>
      <c r="AN3" s="309" t="str">
        <f>'Udregning af resultater'!$W58</f>
        <v>Dommer mangler</v>
      </c>
      <c r="AO3" s="312" t="str">
        <f>'Udregning af resultater'!$W59</f>
        <v>Dommer mangler</v>
      </c>
      <c r="AP3" s="312" t="str">
        <f>'Udregning af resultater'!$W60</f>
        <v>Dommer mangler</v>
      </c>
      <c r="AQ3" s="312" t="str">
        <f>'Udregning af resultater'!$W61</f>
        <v>Dommer mangler</v>
      </c>
      <c r="AR3" s="322" t="s">
        <v>60</v>
      </c>
      <c r="AS3" s="317" t="s">
        <v>116</v>
      </c>
      <c r="AT3" s="319" t="s">
        <v>114</v>
      </c>
      <c r="AU3" s="188"/>
      <c r="AV3" s="189"/>
      <c r="AW3" s="189"/>
      <c r="AX3" s="309" t="str">
        <f>'Udregning af resultater'!$W70</f>
        <v>Dommer mangler</v>
      </c>
      <c r="AY3" s="312" t="str">
        <f>'Udregning af resultater'!$W71</f>
        <v>Dommer mangler</v>
      </c>
      <c r="AZ3" s="312" t="str">
        <f>'Udregning af resultater'!$W72</f>
        <v>Dommer mangler</v>
      </c>
      <c r="BA3" s="312" t="str">
        <f>'Udregning af resultater'!$W73</f>
        <v>Dommer mangler</v>
      </c>
      <c r="BB3" s="314" t="s">
        <v>144</v>
      </c>
      <c r="BC3" s="184"/>
      <c r="BD3" s="309" t="str">
        <f>'Udregning af resultater'!$W74</f>
        <v>Dommer mangler</v>
      </c>
      <c r="BE3" s="312" t="str">
        <f>'Udregning af resultater'!$W75</f>
        <v>Dommer mangler</v>
      </c>
      <c r="BF3" s="312" t="str">
        <f>'Udregning af resultater'!$W76</f>
        <v>Dommer mangler</v>
      </c>
      <c r="BG3" s="312" t="str">
        <f>'Udregning af resultater'!$W77</f>
        <v>Dommer mangler</v>
      </c>
      <c r="BH3" s="317" t="s">
        <v>145</v>
      </c>
      <c r="BI3" s="184"/>
      <c r="BJ3" s="309" t="str">
        <f>'Udregning af resultater'!$W78</f>
        <v>Dommer mangler</v>
      </c>
      <c r="BK3" s="312" t="str">
        <f>'Udregning af resultater'!$W79</f>
        <v>Dommer mangler</v>
      </c>
      <c r="BL3" s="312" t="str">
        <f>'Udregning af resultater'!$W80</f>
        <v>Dommer mangler</v>
      </c>
      <c r="BM3" s="312" t="str">
        <f>'Udregning af resultater'!$W81</f>
        <v>Dommer mangler</v>
      </c>
      <c r="BN3" s="317" t="s">
        <v>146</v>
      </c>
      <c r="BO3" s="190"/>
      <c r="BP3" s="309" t="str">
        <f>'Udregning af resultater'!$W82</f>
        <v>Dommer mangler</v>
      </c>
      <c r="BQ3" s="312" t="str">
        <f>'Udregning af resultater'!$W83</f>
        <v>Dommer mangler</v>
      </c>
      <c r="BR3" s="312" t="str">
        <f>'Udregning af resultater'!$W84</f>
        <v>Dommer mangler</v>
      </c>
      <c r="BS3" s="312" t="str">
        <f>'Udregning af resultater'!$W85</f>
        <v>Dommer mangler</v>
      </c>
      <c r="BT3" s="317" t="s">
        <v>147</v>
      </c>
      <c r="BU3" s="190"/>
      <c r="BV3" s="309" t="str">
        <f>'Udregning af resultater'!$W86</f>
        <v>Dommer mangler</v>
      </c>
      <c r="BW3" s="312" t="str">
        <f>'Udregning af resultater'!$W87</f>
        <v>Dommer mangler</v>
      </c>
      <c r="BX3" s="312" t="str">
        <f>'Udregning af resultater'!$W88</f>
        <v>Dommer mangler</v>
      </c>
      <c r="BY3" s="312" t="str">
        <f>'Udregning af resultater'!$W89</f>
        <v>Dommer mangler</v>
      </c>
      <c r="BZ3" s="333"/>
      <c r="CA3" s="335" t="str">
        <f>'Udregning af resultater'!$W86</f>
        <v>Dommer mangler</v>
      </c>
      <c r="CB3" s="312" t="str">
        <f>'Udregning af resultater'!$W87</f>
        <v>Dommer mangler</v>
      </c>
      <c r="CC3" s="312" t="str">
        <f>'Udregning af resultater'!$W88</f>
        <v>Dommer mangler</v>
      </c>
      <c r="CD3" s="312" t="str">
        <f>'Udregning af resultater'!$W89</f>
        <v>Dommer mangler</v>
      </c>
      <c r="CE3" s="307" t="s">
        <v>148</v>
      </c>
      <c r="CF3" s="184"/>
      <c r="CG3" s="330" t="str">
        <f>IF(ISBLANK(Hovedmenu!F25),"",Hovedmenu!F25)</f>
        <v/>
      </c>
      <c r="CH3" s="160"/>
    </row>
    <row r="4" spans="1:86" s="161" customFormat="1" ht="26.1" customHeight="1" x14ac:dyDescent="0.25">
      <c r="C4" s="160"/>
      <c r="D4" s="310"/>
      <c r="E4" s="312"/>
      <c r="F4" s="312"/>
      <c r="G4" s="312"/>
      <c r="H4" s="307"/>
      <c r="I4" s="187"/>
      <c r="J4" s="310"/>
      <c r="K4" s="312"/>
      <c r="L4" s="312"/>
      <c r="M4" s="312"/>
      <c r="N4" s="307"/>
      <c r="O4" s="187"/>
      <c r="P4" s="310"/>
      <c r="Q4" s="312"/>
      <c r="R4" s="312"/>
      <c r="S4" s="312"/>
      <c r="T4" s="315"/>
      <c r="U4" s="187"/>
      <c r="V4" s="310"/>
      <c r="W4" s="312"/>
      <c r="X4" s="312"/>
      <c r="Y4" s="312"/>
      <c r="Z4" s="317"/>
      <c r="AA4" s="187"/>
      <c r="AB4" s="310"/>
      <c r="AC4" s="312"/>
      <c r="AD4" s="312"/>
      <c r="AE4" s="312"/>
      <c r="AF4" s="317"/>
      <c r="AG4" s="187"/>
      <c r="AH4" s="310"/>
      <c r="AI4" s="312"/>
      <c r="AJ4" s="312"/>
      <c r="AK4" s="312"/>
      <c r="AL4" s="307"/>
      <c r="AM4" s="187"/>
      <c r="AN4" s="310"/>
      <c r="AO4" s="312"/>
      <c r="AP4" s="312"/>
      <c r="AQ4" s="312"/>
      <c r="AR4" s="322"/>
      <c r="AS4" s="317"/>
      <c r="AT4" s="320"/>
      <c r="AU4" s="188"/>
      <c r="AV4" s="189"/>
      <c r="AW4" s="189"/>
      <c r="AX4" s="310"/>
      <c r="AY4" s="312"/>
      <c r="AZ4" s="312"/>
      <c r="BA4" s="312"/>
      <c r="BB4" s="324"/>
      <c r="BC4" s="184"/>
      <c r="BD4" s="310"/>
      <c r="BE4" s="312"/>
      <c r="BF4" s="312"/>
      <c r="BG4" s="312"/>
      <c r="BH4" s="317"/>
      <c r="BI4" s="184"/>
      <c r="BJ4" s="310"/>
      <c r="BK4" s="312"/>
      <c r="BL4" s="312"/>
      <c r="BM4" s="312"/>
      <c r="BN4" s="317"/>
      <c r="BO4" s="190"/>
      <c r="BP4" s="310"/>
      <c r="BQ4" s="312"/>
      <c r="BR4" s="312"/>
      <c r="BS4" s="312"/>
      <c r="BT4" s="317"/>
      <c r="BU4" s="190"/>
      <c r="BV4" s="310"/>
      <c r="BW4" s="312"/>
      <c r="BX4" s="312"/>
      <c r="BY4" s="312"/>
      <c r="BZ4" s="333"/>
      <c r="CA4" s="322"/>
      <c r="CB4" s="312"/>
      <c r="CC4" s="312"/>
      <c r="CD4" s="312"/>
      <c r="CE4" s="307"/>
      <c r="CF4" s="184"/>
      <c r="CG4" s="331"/>
      <c r="CH4" s="160"/>
    </row>
    <row r="5" spans="1:86" s="161" customFormat="1" ht="48" customHeight="1" x14ac:dyDescent="0.25">
      <c r="A5" s="305" t="s">
        <v>2</v>
      </c>
      <c r="B5" s="305"/>
      <c r="C5" s="160"/>
      <c r="D5" s="310"/>
      <c r="E5" s="312"/>
      <c r="F5" s="312"/>
      <c r="G5" s="312"/>
      <c r="H5" s="307"/>
      <c r="I5" s="187"/>
      <c r="J5" s="310"/>
      <c r="K5" s="312"/>
      <c r="L5" s="312"/>
      <c r="M5" s="312"/>
      <c r="N5" s="307"/>
      <c r="O5" s="187"/>
      <c r="P5" s="310"/>
      <c r="Q5" s="312"/>
      <c r="R5" s="312"/>
      <c r="S5" s="312"/>
      <c r="T5" s="315"/>
      <c r="U5" s="187"/>
      <c r="V5" s="310"/>
      <c r="W5" s="312"/>
      <c r="X5" s="312"/>
      <c r="Y5" s="312"/>
      <c r="Z5" s="317"/>
      <c r="AA5" s="187"/>
      <c r="AB5" s="310"/>
      <c r="AC5" s="312"/>
      <c r="AD5" s="312"/>
      <c r="AE5" s="312"/>
      <c r="AF5" s="317"/>
      <c r="AG5" s="187"/>
      <c r="AH5" s="310"/>
      <c r="AI5" s="312"/>
      <c r="AJ5" s="312"/>
      <c r="AK5" s="312"/>
      <c r="AL5" s="307"/>
      <c r="AM5" s="187"/>
      <c r="AN5" s="310"/>
      <c r="AO5" s="312"/>
      <c r="AP5" s="312"/>
      <c r="AQ5" s="312"/>
      <c r="AR5" s="322"/>
      <c r="AS5" s="317"/>
      <c r="AT5" s="320"/>
      <c r="AU5" s="188"/>
      <c r="AV5" s="189"/>
      <c r="AW5" s="189"/>
      <c r="AX5" s="310"/>
      <c r="AY5" s="312"/>
      <c r="AZ5" s="312"/>
      <c r="BA5" s="312"/>
      <c r="BB5" s="324"/>
      <c r="BC5" s="184"/>
      <c r="BD5" s="310"/>
      <c r="BE5" s="312"/>
      <c r="BF5" s="312"/>
      <c r="BG5" s="312"/>
      <c r="BH5" s="317"/>
      <c r="BI5" s="184"/>
      <c r="BJ5" s="310"/>
      <c r="BK5" s="312"/>
      <c r="BL5" s="312"/>
      <c r="BM5" s="312"/>
      <c r="BN5" s="317"/>
      <c r="BO5" s="190"/>
      <c r="BP5" s="310"/>
      <c r="BQ5" s="312"/>
      <c r="BR5" s="312"/>
      <c r="BS5" s="312"/>
      <c r="BT5" s="317"/>
      <c r="BU5" s="190"/>
      <c r="BV5" s="310"/>
      <c r="BW5" s="312"/>
      <c r="BX5" s="312"/>
      <c r="BY5" s="312"/>
      <c r="BZ5" s="333"/>
      <c r="CA5" s="322"/>
      <c r="CB5" s="312"/>
      <c r="CC5" s="312"/>
      <c r="CD5" s="312"/>
      <c r="CE5" s="307"/>
      <c r="CF5" s="184"/>
      <c r="CG5" s="331"/>
      <c r="CH5" s="160"/>
    </row>
    <row r="6" spans="1:86" s="161" customFormat="1" ht="26.1" customHeight="1" x14ac:dyDescent="0.25">
      <c r="A6" s="192" t="s">
        <v>14</v>
      </c>
      <c r="B6" s="191" t="str">
        <f>IF(ISBLANK(Hovedmenu!B23),"",Hovedmenu!B23)</f>
        <v/>
      </c>
      <c r="C6" s="160"/>
      <c r="D6" s="310"/>
      <c r="E6" s="312"/>
      <c r="F6" s="312"/>
      <c r="G6" s="312"/>
      <c r="H6" s="307"/>
      <c r="I6" s="187"/>
      <c r="J6" s="310"/>
      <c r="K6" s="312"/>
      <c r="L6" s="312"/>
      <c r="M6" s="312"/>
      <c r="N6" s="307"/>
      <c r="O6" s="187"/>
      <c r="P6" s="310"/>
      <c r="Q6" s="312"/>
      <c r="R6" s="312"/>
      <c r="S6" s="312"/>
      <c r="T6" s="315"/>
      <c r="U6" s="187"/>
      <c r="V6" s="310"/>
      <c r="W6" s="312"/>
      <c r="X6" s="312"/>
      <c r="Y6" s="312"/>
      <c r="Z6" s="317"/>
      <c r="AA6" s="187"/>
      <c r="AB6" s="310"/>
      <c r="AC6" s="312"/>
      <c r="AD6" s="312"/>
      <c r="AE6" s="312"/>
      <c r="AF6" s="317"/>
      <c r="AG6" s="187"/>
      <c r="AH6" s="310"/>
      <c r="AI6" s="312"/>
      <c r="AJ6" s="312"/>
      <c r="AK6" s="312"/>
      <c r="AL6" s="307"/>
      <c r="AM6" s="187"/>
      <c r="AN6" s="310"/>
      <c r="AO6" s="312"/>
      <c r="AP6" s="312"/>
      <c r="AQ6" s="312"/>
      <c r="AR6" s="322"/>
      <c r="AS6" s="317"/>
      <c r="AT6" s="320"/>
      <c r="AU6" s="188"/>
      <c r="AV6" s="189"/>
      <c r="AW6" s="189"/>
      <c r="AX6" s="310"/>
      <c r="AY6" s="312"/>
      <c r="AZ6" s="312"/>
      <c r="BA6" s="312"/>
      <c r="BB6" s="324"/>
      <c r="BC6" s="184"/>
      <c r="BD6" s="310"/>
      <c r="BE6" s="312"/>
      <c r="BF6" s="312"/>
      <c r="BG6" s="312"/>
      <c r="BH6" s="317"/>
      <c r="BI6" s="184"/>
      <c r="BJ6" s="310"/>
      <c r="BK6" s="312"/>
      <c r="BL6" s="312"/>
      <c r="BM6" s="312"/>
      <c r="BN6" s="317"/>
      <c r="BO6" s="190"/>
      <c r="BP6" s="310"/>
      <c r="BQ6" s="312"/>
      <c r="BR6" s="312"/>
      <c r="BS6" s="312"/>
      <c r="BT6" s="317"/>
      <c r="BU6" s="190"/>
      <c r="BV6" s="310"/>
      <c r="BW6" s="312"/>
      <c r="BX6" s="312"/>
      <c r="BY6" s="312"/>
      <c r="BZ6" s="333"/>
      <c r="CA6" s="322"/>
      <c r="CB6" s="312"/>
      <c r="CC6" s="312"/>
      <c r="CD6" s="312"/>
      <c r="CE6" s="307"/>
      <c r="CF6" s="184"/>
      <c r="CG6" s="331"/>
      <c r="CH6" s="160"/>
    </row>
    <row r="7" spans="1:86" s="161" customFormat="1" ht="26.1" customHeight="1" x14ac:dyDescent="0.25">
      <c r="A7" s="192" t="s">
        <v>25</v>
      </c>
      <c r="B7" s="191" t="str">
        <f>IF(ISBLANK(Hovedmenu!E23),"",Hovedmenu!E23)</f>
        <v/>
      </c>
      <c r="C7" s="160"/>
      <c r="D7" s="310"/>
      <c r="E7" s="312"/>
      <c r="F7" s="312"/>
      <c r="G7" s="312"/>
      <c r="H7" s="307"/>
      <c r="I7" s="187"/>
      <c r="J7" s="310"/>
      <c r="K7" s="312"/>
      <c r="L7" s="312"/>
      <c r="M7" s="312"/>
      <c r="N7" s="307"/>
      <c r="O7" s="187"/>
      <c r="P7" s="310"/>
      <c r="Q7" s="312"/>
      <c r="R7" s="312"/>
      <c r="S7" s="312"/>
      <c r="T7" s="315"/>
      <c r="U7" s="187"/>
      <c r="V7" s="310"/>
      <c r="W7" s="312"/>
      <c r="X7" s="312"/>
      <c r="Y7" s="312"/>
      <c r="Z7" s="317"/>
      <c r="AA7" s="187"/>
      <c r="AB7" s="310"/>
      <c r="AC7" s="312"/>
      <c r="AD7" s="312"/>
      <c r="AE7" s="312"/>
      <c r="AF7" s="317"/>
      <c r="AG7" s="187"/>
      <c r="AH7" s="310"/>
      <c r="AI7" s="312"/>
      <c r="AJ7" s="312"/>
      <c r="AK7" s="312"/>
      <c r="AL7" s="307"/>
      <c r="AM7" s="187"/>
      <c r="AN7" s="310"/>
      <c r="AO7" s="312"/>
      <c r="AP7" s="312"/>
      <c r="AQ7" s="312"/>
      <c r="AR7" s="322"/>
      <c r="AS7" s="317"/>
      <c r="AT7" s="320"/>
      <c r="AU7" s="188"/>
      <c r="AV7" s="189"/>
      <c r="AW7" s="189"/>
      <c r="AX7" s="310"/>
      <c r="AY7" s="312"/>
      <c r="AZ7" s="312"/>
      <c r="BA7" s="312"/>
      <c r="BB7" s="324"/>
      <c r="BC7" s="184"/>
      <c r="BD7" s="310"/>
      <c r="BE7" s="312"/>
      <c r="BF7" s="312"/>
      <c r="BG7" s="312"/>
      <c r="BH7" s="317"/>
      <c r="BI7" s="184"/>
      <c r="BJ7" s="310"/>
      <c r="BK7" s="312"/>
      <c r="BL7" s="312"/>
      <c r="BM7" s="312"/>
      <c r="BN7" s="317"/>
      <c r="BO7" s="190"/>
      <c r="BP7" s="310"/>
      <c r="BQ7" s="312"/>
      <c r="BR7" s="312"/>
      <c r="BS7" s="312"/>
      <c r="BT7" s="317"/>
      <c r="BU7" s="190"/>
      <c r="BV7" s="310"/>
      <c r="BW7" s="312"/>
      <c r="BX7" s="312"/>
      <c r="BY7" s="312"/>
      <c r="BZ7" s="333"/>
      <c r="CA7" s="322"/>
      <c r="CB7" s="312"/>
      <c r="CC7" s="312"/>
      <c r="CD7" s="312"/>
      <c r="CE7" s="307"/>
      <c r="CF7" s="184"/>
      <c r="CG7" s="331"/>
      <c r="CH7" s="160"/>
    </row>
    <row r="8" spans="1:86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13"/>
      <c r="F8" s="313"/>
      <c r="G8" s="313"/>
      <c r="H8" s="308"/>
      <c r="I8" s="162" t="s">
        <v>115</v>
      </c>
      <c r="J8" s="311"/>
      <c r="K8" s="313"/>
      <c r="L8" s="313"/>
      <c r="M8" s="313"/>
      <c r="N8" s="308"/>
      <c r="O8" s="162" t="s">
        <v>115</v>
      </c>
      <c r="P8" s="311"/>
      <c r="Q8" s="313"/>
      <c r="R8" s="313"/>
      <c r="S8" s="313"/>
      <c r="T8" s="316"/>
      <c r="U8" s="162" t="s">
        <v>115</v>
      </c>
      <c r="V8" s="311"/>
      <c r="W8" s="313"/>
      <c r="X8" s="313"/>
      <c r="Y8" s="313"/>
      <c r="Z8" s="318"/>
      <c r="AA8" s="162" t="s">
        <v>117</v>
      </c>
      <c r="AB8" s="311"/>
      <c r="AC8" s="313"/>
      <c r="AD8" s="313"/>
      <c r="AE8" s="313"/>
      <c r="AF8" s="318"/>
      <c r="AG8" s="162" t="s">
        <v>118</v>
      </c>
      <c r="AH8" s="311"/>
      <c r="AI8" s="313"/>
      <c r="AJ8" s="313"/>
      <c r="AK8" s="313"/>
      <c r="AL8" s="308"/>
      <c r="AM8" s="162" t="s">
        <v>119</v>
      </c>
      <c r="AN8" s="311"/>
      <c r="AO8" s="313"/>
      <c r="AP8" s="313"/>
      <c r="AQ8" s="313"/>
      <c r="AR8" s="323"/>
      <c r="AS8" s="318"/>
      <c r="AT8" s="321"/>
      <c r="AU8" s="163"/>
      <c r="AV8" s="164"/>
      <c r="AW8" s="164"/>
      <c r="AX8" s="311"/>
      <c r="AY8" s="313"/>
      <c r="AZ8" s="313"/>
      <c r="BA8" s="313"/>
      <c r="BB8" s="325"/>
      <c r="BC8" s="162" t="s">
        <v>115</v>
      </c>
      <c r="BD8" s="311"/>
      <c r="BE8" s="313"/>
      <c r="BF8" s="313"/>
      <c r="BG8" s="313"/>
      <c r="BH8" s="318"/>
      <c r="BI8" s="162" t="s">
        <v>115</v>
      </c>
      <c r="BJ8" s="311"/>
      <c r="BK8" s="313"/>
      <c r="BL8" s="313"/>
      <c r="BM8" s="313"/>
      <c r="BN8" s="318"/>
      <c r="BO8" s="162" t="s">
        <v>115</v>
      </c>
      <c r="BP8" s="311"/>
      <c r="BQ8" s="313"/>
      <c r="BR8" s="313"/>
      <c r="BS8" s="313"/>
      <c r="BT8" s="318"/>
      <c r="BU8" s="162" t="s">
        <v>115</v>
      </c>
      <c r="BV8" s="311"/>
      <c r="BW8" s="313"/>
      <c r="BX8" s="313"/>
      <c r="BY8" s="313"/>
      <c r="BZ8" s="334"/>
      <c r="CA8" s="323"/>
      <c r="CB8" s="313"/>
      <c r="CC8" s="313"/>
      <c r="CD8" s="313"/>
      <c r="CE8" s="308"/>
      <c r="CF8" s="162" t="s">
        <v>115</v>
      </c>
      <c r="CG8" s="332"/>
      <c r="CH8" s="60"/>
    </row>
    <row r="9" spans="1:86" ht="14.1" customHeight="1" thickBot="1" x14ac:dyDescent="0.35">
      <c r="A9" s="157" t="s">
        <v>8</v>
      </c>
      <c r="B9" s="158" t="s">
        <v>56</v>
      </c>
      <c r="C9" s="157" t="s">
        <v>11</v>
      </c>
      <c r="D9" s="238"/>
      <c r="E9" s="238"/>
      <c r="F9" s="238"/>
      <c r="G9" s="238"/>
      <c r="H9" s="239" t="s">
        <v>140</v>
      </c>
      <c r="I9" s="238"/>
      <c r="J9" s="238"/>
      <c r="K9" s="238"/>
      <c r="L9" s="238"/>
      <c r="M9" s="238"/>
      <c r="N9" s="239" t="s">
        <v>140</v>
      </c>
      <c r="O9" s="159"/>
      <c r="P9" s="237"/>
      <c r="Q9" s="238"/>
      <c r="R9" s="238"/>
      <c r="S9" s="238"/>
      <c r="T9" s="239" t="s">
        <v>140</v>
      </c>
      <c r="U9" s="239"/>
      <c r="V9" s="237"/>
      <c r="W9" s="238"/>
      <c r="X9" s="238"/>
      <c r="Y9" s="238"/>
      <c r="Z9" s="239" t="s">
        <v>140</v>
      </c>
      <c r="AA9" s="159"/>
      <c r="AB9" s="237"/>
      <c r="AC9" s="238"/>
      <c r="AD9" s="238"/>
      <c r="AE9" s="238"/>
      <c r="AF9" s="239" t="s">
        <v>140</v>
      </c>
      <c r="AG9" s="159"/>
      <c r="AH9" s="237"/>
      <c r="AI9" s="238"/>
      <c r="AJ9" s="238"/>
      <c r="AK9" s="238"/>
      <c r="AL9" s="239" t="s">
        <v>140</v>
      </c>
      <c r="AM9" s="159"/>
      <c r="AN9" s="237"/>
      <c r="AO9" s="238"/>
      <c r="AP9" s="238"/>
      <c r="AQ9" s="238"/>
      <c r="AR9" s="238" t="s">
        <v>140</v>
      </c>
      <c r="AS9" s="238"/>
      <c r="AT9" s="234" t="s">
        <v>140</v>
      </c>
      <c r="AU9" s="159"/>
      <c r="AV9" s="159"/>
      <c r="AW9" s="159"/>
      <c r="AX9" s="199"/>
      <c r="AY9" s="200"/>
      <c r="AZ9" s="200"/>
      <c r="BA9" s="200"/>
      <c r="BB9" s="201" t="s">
        <v>140</v>
      </c>
      <c r="BC9" s="159"/>
      <c r="BD9" s="199"/>
      <c r="BE9" s="200"/>
      <c r="BF9" s="200"/>
      <c r="BG9" s="200"/>
      <c r="BH9" s="201" t="s">
        <v>140</v>
      </c>
      <c r="BI9" s="159"/>
      <c r="BJ9" s="199"/>
      <c r="BK9" s="200"/>
      <c r="BL9" s="200"/>
      <c r="BM9" s="200"/>
      <c r="BN9" s="201" t="s">
        <v>140</v>
      </c>
      <c r="BO9" s="159"/>
      <c r="BP9" s="237"/>
      <c r="BQ9" s="238"/>
      <c r="BR9" s="238"/>
      <c r="BS9" s="238"/>
      <c r="BT9" s="239" t="s">
        <v>140</v>
      </c>
      <c r="BU9" s="159"/>
      <c r="BV9" s="326" t="s">
        <v>149</v>
      </c>
      <c r="BW9" s="327"/>
      <c r="BX9" s="327"/>
      <c r="BY9" s="328"/>
      <c r="BZ9" s="238"/>
      <c r="CA9" s="329" t="s">
        <v>150</v>
      </c>
      <c r="CB9" s="327"/>
      <c r="CC9" s="327"/>
      <c r="CD9" s="327"/>
      <c r="CE9" s="239" t="s">
        <v>140</v>
      </c>
      <c r="CF9" s="159"/>
      <c r="CG9" s="159"/>
      <c r="CH9" s="61"/>
    </row>
    <row r="10" spans="1:86" s="257" customFormat="1" ht="14.1" customHeight="1" x14ac:dyDescent="0.3">
      <c r="A10" s="240" t="str">
        <f ca="1">'Udregning af resultater'!N3</f>
        <v/>
      </c>
      <c r="B10" s="241" t="str">
        <f ca="1">'Udregning af resultater'!O3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6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7">
        <f>SUM(J10:M10)</f>
        <v>0</v>
      </c>
      <c r="P10" s="243"/>
      <c r="Q10" s="244"/>
      <c r="R10" s="244"/>
      <c r="S10" s="245"/>
      <c r="T10" s="248" t="str">
        <f>IFERROR(ROUND(AVERAGE(P10:S10),1),"")</f>
        <v/>
      </c>
      <c r="U10" s="247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7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7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7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46">
        <f>SUM(AN10:AQ10)</f>
        <v>0</v>
      </c>
      <c r="AT10" s="249" t="str">
        <f>IFERROR(ROUND(AVERAGE(Z10,AF10,AL10,AR10),1),"")</f>
        <v/>
      </c>
      <c r="AU10" s="246" t="e">
        <f>SUM(V10:AQ10)-Z10-AF10-AL10</f>
        <v>#VALUE!</v>
      </c>
      <c r="AV10" s="249" t="str">
        <f ca="1">IF(ISNUMBER(A10),'Udregning af resultater'!AI3,"")</f>
        <v/>
      </c>
      <c r="AW10" s="249" t="str">
        <f ca="1">IF(ISNUMBER(A10),'Udregning af resultater'!AJ3,"")</f>
        <v/>
      </c>
      <c r="AX10" s="250"/>
      <c r="AY10" s="251"/>
      <c r="AZ10" s="251"/>
      <c r="BA10" s="252"/>
      <c r="BB10" s="248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54"/>
      <c r="CA10" s="253"/>
      <c r="CB10" s="255"/>
      <c r="CC10" s="255"/>
      <c r="CD10" s="256"/>
      <c r="CE10" s="216" t="str">
        <f>IFERROR(ROUND(AVERAGE(BV10:CD10),1),"")</f>
        <v/>
      </c>
      <c r="CF10" s="249">
        <f>SUM(BV10:CD10)</f>
        <v>0</v>
      </c>
      <c r="CG10" s="280"/>
      <c r="CH10" s="62">
        <f t="shared" ref="CH10:CH44" si="0">IFERROR(ROUND(AVERAGE(CG10:CG10),1),0)</f>
        <v>0</v>
      </c>
    </row>
    <row r="11" spans="1:86" s="257" customFormat="1" ht="14.1" customHeight="1" x14ac:dyDescent="0.3">
      <c r="A11" s="258" t="str">
        <f ca="1">'Udregning af resultater'!N4</f>
        <v/>
      </c>
      <c r="B11" s="241" t="str">
        <f ca="1">'Udregning af resultater'!O4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46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47">
        <f t="shared" ref="O11:O45" si="4">SUM(J11:M11)</f>
        <v>0</v>
      </c>
      <c r="P11" s="260"/>
      <c r="Q11" s="261"/>
      <c r="R11" s="261"/>
      <c r="S11" s="262"/>
      <c r="T11" s="248" t="str">
        <f t="shared" ref="T11:T45" si="5">IFERROR(ROUND(AVERAGE(P11:S11),1),"")</f>
        <v/>
      </c>
      <c r="U11" s="247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47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47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47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46">
        <f t="shared" ref="AS11:AS45" si="14">SUM(AN11:AQ11)</f>
        <v>0</v>
      </c>
      <c r="AT11" s="263" t="str">
        <f t="shared" ref="AT11:AT45" si="15">IFERROR(ROUND(AVERAGE(Z11,AF11,AL11,AR11),1),"")</f>
        <v/>
      </c>
      <c r="AU11" s="246" t="e">
        <f t="shared" ref="AU11:AU45" si="16">SUM(V11:AQ11)-Z11-AF11-AL11</f>
        <v>#VALUE!</v>
      </c>
      <c r="AV11" s="263" t="str">
        <f ca="1">IF(ISNUMBER(A11),'Udregning af resultater'!AI4,"")</f>
        <v/>
      </c>
      <c r="AW11" s="263" t="str">
        <f ca="1">IF(ISNUMBER(A11),'Udregning af resultater'!AJ4,"")</f>
        <v/>
      </c>
      <c r="AX11" s="264"/>
      <c r="AY11" s="265"/>
      <c r="AZ11" s="265"/>
      <c r="BA11" s="266"/>
      <c r="BB11" s="248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68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63">
        <f t="shared" ref="CF11:CF45" si="26">SUM(BV11:CD11)</f>
        <v>0</v>
      </c>
      <c r="CG11" s="281"/>
      <c r="CH11" s="63">
        <f t="shared" si="0"/>
        <v>0</v>
      </c>
    </row>
    <row r="12" spans="1:86" s="257" customFormat="1" ht="14.1" customHeight="1" x14ac:dyDescent="0.3">
      <c r="A12" s="258" t="str">
        <f ca="1">'Udregning af resultater'!N5</f>
        <v/>
      </c>
      <c r="B12" s="241" t="str">
        <f ca="1">'Udregning af resultater'!O5</f>
        <v/>
      </c>
      <c r="C12" s="259" t="str">
        <f t="shared" ref="C12:C45" ca="1" si="27">IF(ISNUMBER(A12),C11+1,"")</f>
        <v/>
      </c>
      <c r="D12" s="260"/>
      <c r="E12" s="261"/>
      <c r="F12" s="261"/>
      <c r="G12" s="262"/>
      <c r="H12" s="246" t="str">
        <f t="shared" si="1"/>
        <v/>
      </c>
      <c r="I12" s="246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47">
        <f t="shared" si="4"/>
        <v>0</v>
      </c>
      <c r="P12" s="260"/>
      <c r="Q12" s="261"/>
      <c r="R12" s="261"/>
      <c r="S12" s="262"/>
      <c r="T12" s="248" t="str">
        <f t="shared" si="5"/>
        <v/>
      </c>
      <c r="U12" s="247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47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47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47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46">
        <f t="shared" si="14"/>
        <v>0</v>
      </c>
      <c r="AT12" s="263" t="str">
        <f t="shared" si="15"/>
        <v/>
      </c>
      <c r="AU12" s="246" t="e">
        <f t="shared" si="16"/>
        <v>#VALUE!</v>
      </c>
      <c r="AV12" s="263" t="str">
        <f ca="1">IF(ISNUMBER(A12),'Udregning af resultater'!AI5,"")</f>
        <v/>
      </c>
      <c r="AW12" s="263" t="str">
        <f ca="1">IF(ISNUMBER(A12),'Udregning af resultater'!AJ5,"")</f>
        <v/>
      </c>
      <c r="AX12" s="264"/>
      <c r="AY12" s="265"/>
      <c r="AZ12" s="265"/>
      <c r="BA12" s="266"/>
      <c r="BB12" s="248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68"/>
      <c r="CA12" s="267"/>
      <c r="CB12" s="269"/>
      <c r="CC12" s="269"/>
      <c r="CD12" s="270"/>
      <c r="CE12" s="216" t="str">
        <f t="shared" si="25"/>
        <v/>
      </c>
      <c r="CF12" s="263">
        <f t="shared" si="26"/>
        <v>0</v>
      </c>
      <c r="CG12" s="282"/>
      <c r="CH12" s="63">
        <f t="shared" si="0"/>
        <v>0</v>
      </c>
    </row>
    <row r="13" spans="1:86" s="257" customFormat="1" ht="14.1" customHeight="1" x14ac:dyDescent="0.3">
      <c r="A13" s="258" t="str">
        <f ca="1">'Udregning af resultater'!N6</f>
        <v/>
      </c>
      <c r="B13" s="241" t="str">
        <f ca="1">'Udregning af resultater'!O6</f>
        <v/>
      </c>
      <c r="C13" s="259" t="str">
        <f t="shared" ca="1" si="27"/>
        <v/>
      </c>
      <c r="D13" s="260"/>
      <c r="E13" s="261"/>
      <c r="F13" s="261"/>
      <c r="G13" s="262"/>
      <c r="H13" s="246" t="str">
        <f t="shared" si="1"/>
        <v/>
      </c>
      <c r="I13" s="246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47">
        <f t="shared" si="4"/>
        <v>0</v>
      </c>
      <c r="P13" s="260"/>
      <c r="Q13" s="261"/>
      <c r="R13" s="261"/>
      <c r="S13" s="262"/>
      <c r="T13" s="248" t="str">
        <f t="shared" si="5"/>
        <v/>
      </c>
      <c r="U13" s="247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47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47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47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46">
        <f t="shared" si="14"/>
        <v>0</v>
      </c>
      <c r="AT13" s="263" t="str">
        <f t="shared" si="15"/>
        <v/>
      </c>
      <c r="AU13" s="246" t="e">
        <f t="shared" si="16"/>
        <v>#VALUE!</v>
      </c>
      <c r="AV13" s="263" t="str">
        <f ca="1">IF(ISNUMBER(A13),'Udregning af resultater'!AI6,"")</f>
        <v/>
      </c>
      <c r="AW13" s="263" t="str">
        <f ca="1">IF(ISNUMBER(A13),'Udregning af resultater'!AJ6,"")</f>
        <v/>
      </c>
      <c r="AX13" s="264"/>
      <c r="AY13" s="265"/>
      <c r="AZ13" s="265"/>
      <c r="BA13" s="266"/>
      <c r="BB13" s="248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68"/>
      <c r="CA13" s="267"/>
      <c r="CB13" s="269"/>
      <c r="CC13" s="269"/>
      <c r="CD13" s="270"/>
      <c r="CE13" s="216" t="str">
        <f t="shared" si="25"/>
        <v/>
      </c>
      <c r="CF13" s="263">
        <f t="shared" si="26"/>
        <v>0</v>
      </c>
      <c r="CG13" s="281"/>
      <c r="CH13" s="63">
        <f t="shared" si="0"/>
        <v>0</v>
      </c>
    </row>
    <row r="14" spans="1:86" s="257" customFormat="1" ht="14.1" customHeight="1" x14ac:dyDescent="0.3">
      <c r="A14" s="258" t="str">
        <f ca="1">'Udregning af resultater'!N7</f>
        <v/>
      </c>
      <c r="B14" s="241" t="str">
        <f ca="1">'Udregning af resultater'!O7</f>
        <v/>
      </c>
      <c r="C14" s="259" t="str">
        <f t="shared" ca="1" si="27"/>
        <v/>
      </c>
      <c r="D14" s="260"/>
      <c r="E14" s="261"/>
      <c r="F14" s="261"/>
      <c r="G14" s="262"/>
      <c r="H14" s="246" t="str">
        <f t="shared" si="1"/>
        <v/>
      </c>
      <c r="I14" s="246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47">
        <f t="shared" si="4"/>
        <v>0</v>
      </c>
      <c r="P14" s="260"/>
      <c r="Q14" s="261"/>
      <c r="R14" s="261"/>
      <c r="S14" s="262"/>
      <c r="T14" s="248" t="str">
        <f t="shared" si="5"/>
        <v/>
      </c>
      <c r="U14" s="247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47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47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47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46">
        <f t="shared" si="14"/>
        <v>0</v>
      </c>
      <c r="AT14" s="263" t="str">
        <f t="shared" si="15"/>
        <v/>
      </c>
      <c r="AU14" s="246" t="e">
        <f t="shared" si="16"/>
        <v>#VALUE!</v>
      </c>
      <c r="AV14" s="263" t="str">
        <f ca="1">IF(ISNUMBER(A14),'Udregning af resultater'!AI7,"")</f>
        <v/>
      </c>
      <c r="AW14" s="263" t="str">
        <f ca="1">IF(ISNUMBER(A14),'Udregning af resultater'!AJ7,"")</f>
        <v/>
      </c>
      <c r="AX14" s="264"/>
      <c r="AY14" s="265"/>
      <c r="AZ14" s="265"/>
      <c r="BA14" s="266"/>
      <c r="BB14" s="248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68"/>
      <c r="CA14" s="267"/>
      <c r="CB14" s="269"/>
      <c r="CC14" s="269"/>
      <c r="CD14" s="270"/>
      <c r="CE14" s="216" t="str">
        <f t="shared" si="25"/>
        <v/>
      </c>
      <c r="CF14" s="263">
        <f t="shared" si="26"/>
        <v>0</v>
      </c>
      <c r="CG14" s="281"/>
      <c r="CH14" s="63">
        <f t="shared" si="0"/>
        <v>0</v>
      </c>
    </row>
    <row r="15" spans="1:86" s="257" customFormat="1" ht="14.1" customHeight="1" x14ac:dyDescent="0.3">
      <c r="A15" s="258" t="str">
        <f ca="1">'Udregning af resultater'!N8</f>
        <v/>
      </c>
      <c r="B15" s="241" t="str">
        <f ca="1">'Udregning af resultater'!O8</f>
        <v/>
      </c>
      <c r="C15" s="259" t="str">
        <f t="shared" ca="1" si="27"/>
        <v/>
      </c>
      <c r="D15" s="260"/>
      <c r="E15" s="261"/>
      <c r="F15" s="261"/>
      <c r="G15" s="262"/>
      <c r="H15" s="246" t="str">
        <f t="shared" si="1"/>
        <v/>
      </c>
      <c r="I15" s="246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47">
        <f t="shared" si="4"/>
        <v>0</v>
      </c>
      <c r="P15" s="260"/>
      <c r="Q15" s="261"/>
      <c r="R15" s="261"/>
      <c r="S15" s="262"/>
      <c r="T15" s="248" t="str">
        <f t="shared" si="5"/>
        <v/>
      </c>
      <c r="U15" s="247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47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47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47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46">
        <f t="shared" si="14"/>
        <v>0</v>
      </c>
      <c r="AT15" s="263" t="str">
        <f t="shared" si="15"/>
        <v/>
      </c>
      <c r="AU15" s="246" t="e">
        <f t="shared" si="16"/>
        <v>#VALUE!</v>
      </c>
      <c r="AV15" s="263" t="str">
        <f ca="1">IF(ISNUMBER(A15),'Udregning af resultater'!AI8,"")</f>
        <v/>
      </c>
      <c r="AW15" s="263" t="str">
        <f ca="1">IF(ISNUMBER(A15),'Udregning af resultater'!AJ8,"")</f>
        <v/>
      </c>
      <c r="AX15" s="264"/>
      <c r="AY15" s="265"/>
      <c r="AZ15" s="265"/>
      <c r="BA15" s="266"/>
      <c r="BB15" s="248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68"/>
      <c r="CA15" s="267"/>
      <c r="CB15" s="269"/>
      <c r="CC15" s="269"/>
      <c r="CD15" s="270"/>
      <c r="CE15" s="216" t="str">
        <f t="shared" si="25"/>
        <v/>
      </c>
      <c r="CF15" s="263">
        <f t="shared" si="26"/>
        <v>0</v>
      </c>
      <c r="CG15" s="281"/>
      <c r="CH15" s="63">
        <f t="shared" si="0"/>
        <v>0</v>
      </c>
    </row>
    <row r="16" spans="1:86" s="257" customFormat="1" ht="14.1" customHeight="1" x14ac:dyDescent="0.3">
      <c r="A16" s="258" t="str">
        <f ca="1">'Udregning af resultater'!N9</f>
        <v/>
      </c>
      <c r="B16" s="241" t="str">
        <f ca="1">'Udregning af resultater'!O9</f>
        <v/>
      </c>
      <c r="C16" s="259" t="str">
        <f t="shared" ca="1" si="27"/>
        <v/>
      </c>
      <c r="D16" s="260"/>
      <c r="E16" s="261"/>
      <c r="F16" s="261"/>
      <c r="G16" s="262"/>
      <c r="H16" s="246" t="str">
        <f t="shared" si="1"/>
        <v/>
      </c>
      <c r="I16" s="246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47">
        <f t="shared" si="4"/>
        <v>0</v>
      </c>
      <c r="P16" s="260"/>
      <c r="Q16" s="261"/>
      <c r="R16" s="261"/>
      <c r="S16" s="262"/>
      <c r="T16" s="248" t="str">
        <f t="shared" si="5"/>
        <v/>
      </c>
      <c r="U16" s="247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47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47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47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46">
        <f t="shared" si="14"/>
        <v>0</v>
      </c>
      <c r="AT16" s="263" t="str">
        <f t="shared" si="15"/>
        <v/>
      </c>
      <c r="AU16" s="246" t="e">
        <f t="shared" si="16"/>
        <v>#VALUE!</v>
      </c>
      <c r="AV16" s="263" t="str">
        <f ca="1">IF(ISNUMBER(A16),'Udregning af resultater'!AI9,"")</f>
        <v/>
      </c>
      <c r="AW16" s="263" t="str">
        <f ca="1">IF(ISNUMBER(A16),'Udregning af resultater'!AJ9,"")</f>
        <v/>
      </c>
      <c r="AX16" s="264"/>
      <c r="AY16" s="265"/>
      <c r="AZ16" s="265"/>
      <c r="BA16" s="266"/>
      <c r="BB16" s="248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68"/>
      <c r="CA16" s="267"/>
      <c r="CB16" s="269"/>
      <c r="CC16" s="269"/>
      <c r="CD16" s="270"/>
      <c r="CE16" s="216" t="str">
        <f t="shared" si="25"/>
        <v/>
      </c>
      <c r="CF16" s="263">
        <f t="shared" si="26"/>
        <v>0</v>
      </c>
      <c r="CG16" s="281"/>
      <c r="CH16" s="63">
        <f t="shared" si="0"/>
        <v>0</v>
      </c>
    </row>
    <row r="17" spans="1:86" s="257" customFormat="1" ht="14.1" customHeight="1" x14ac:dyDescent="0.3">
      <c r="A17" s="258" t="str">
        <f ca="1">'Udregning af resultater'!N10</f>
        <v/>
      </c>
      <c r="B17" s="241" t="str">
        <f ca="1">'Udregning af resultater'!O10</f>
        <v/>
      </c>
      <c r="C17" s="259" t="str">
        <f t="shared" ca="1" si="27"/>
        <v/>
      </c>
      <c r="D17" s="260"/>
      <c r="E17" s="261"/>
      <c r="F17" s="261"/>
      <c r="G17" s="262"/>
      <c r="H17" s="246" t="str">
        <f t="shared" si="1"/>
        <v/>
      </c>
      <c r="I17" s="246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47">
        <f t="shared" si="4"/>
        <v>0</v>
      </c>
      <c r="P17" s="260"/>
      <c r="Q17" s="261"/>
      <c r="R17" s="261"/>
      <c r="S17" s="262"/>
      <c r="T17" s="248" t="str">
        <f t="shared" si="5"/>
        <v/>
      </c>
      <c r="U17" s="247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47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47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47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46">
        <f t="shared" si="14"/>
        <v>0</v>
      </c>
      <c r="AT17" s="263" t="str">
        <f t="shared" si="15"/>
        <v/>
      </c>
      <c r="AU17" s="246" t="e">
        <f t="shared" si="16"/>
        <v>#VALUE!</v>
      </c>
      <c r="AV17" s="263" t="str">
        <f ca="1">IF(ISNUMBER(A17),'Udregning af resultater'!AI10,"")</f>
        <v/>
      </c>
      <c r="AW17" s="263" t="str">
        <f ca="1">IF(ISNUMBER(A17),'Udregning af resultater'!AJ10,"")</f>
        <v/>
      </c>
      <c r="AX17" s="264"/>
      <c r="AY17" s="265"/>
      <c r="AZ17" s="265"/>
      <c r="BA17" s="266"/>
      <c r="BB17" s="248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68"/>
      <c r="CA17" s="267"/>
      <c r="CB17" s="269"/>
      <c r="CC17" s="269"/>
      <c r="CD17" s="270"/>
      <c r="CE17" s="216" t="str">
        <f t="shared" si="25"/>
        <v/>
      </c>
      <c r="CF17" s="263">
        <f t="shared" si="26"/>
        <v>0</v>
      </c>
      <c r="CG17" s="281"/>
      <c r="CH17" s="63">
        <f t="shared" si="0"/>
        <v>0</v>
      </c>
    </row>
    <row r="18" spans="1:86" s="257" customFormat="1" ht="14.1" customHeight="1" x14ac:dyDescent="0.3">
      <c r="A18" s="258" t="str">
        <f ca="1">'Udregning af resultater'!N11</f>
        <v/>
      </c>
      <c r="B18" s="241" t="str">
        <f ca="1">'Udregning af resultater'!O11</f>
        <v/>
      </c>
      <c r="C18" s="259" t="str">
        <f t="shared" ca="1" si="27"/>
        <v/>
      </c>
      <c r="D18" s="260"/>
      <c r="E18" s="261"/>
      <c r="F18" s="261"/>
      <c r="G18" s="262"/>
      <c r="H18" s="246" t="str">
        <f t="shared" si="1"/>
        <v/>
      </c>
      <c r="I18" s="246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47">
        <f t="shared" si="4"/>
        <v>0</v>
      </c>
      <c r="P18" s="260"/>
      <c r="Q18" s="261"/>
      <c r="R18" s="261"/>
      <c r="S18" s="262"/>
      <c r="T18" s="248" t="str">
        <f t="shared" si="5"/>
        <v/>
      </c>
      <c r="U18" s="247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47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47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47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46">
        <f t="shared" si="14"/>
        <v>0</v>
      </c>
      <c r="AT18" s="263" t="str">
        <f t="shared" si="15"/>
        <v/>
      </c>
      <c r="AU18" s="246" t="e">
        <f t="shared" si="16"/>
        <v>#VALUE!</v>
      </c>
      <c r="AV18" s="263" t="str">
        <f ca="1">IF(ISNUMBER(A18),'Udregning af resultater'!AI11,"")</f>
        <v/>
      </c>
      <c r="AW18" s="263" t="str">
        <f ca="1">IF(ISNUMBER(A18),'Udregning af resultater'!AJ11,"")</f>
        <v/>
      </c>
      <c r="AX18" s="264"/>
      <c r="AY18" s="265"/>
      <c r="AZ18" s="265"/>
      <c r="BA18" s="266"/>
      <c r="BB18" s="248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68"/>
      <c r="CA18" s="267"/>
      <c r="CB18" s="269"/>
      <c r="CC18" s="269"/>
      <c r="CD18" s="270"/>
      <c r="CE18" s="216" t="str">
        <f t="shared" si="25"/>
        <v/>
      </c>
      <c r="CF18" s="263">
        <f t="shared" si="26"/>
        <v>0</v>
      </c>
      <c r="CG18" s="281"/>
      <c r="CH18" s="63">
        <f t="shared" si="0"/>
        <v>0</v>
      </c>
    </row>
    <row r="19" spans="1:86" s="257" customFormat="1" ht="14.1" customHeight="1" x14ac:dyDescent="0.3">
      <c r="A19" s="258" t="str">
        <f ca="1">'Udregning af resultater'!N12</f>
        <v/>
      </c>
      <c r="B19" s="241" t="str">
        <f ca="1">'Udregning af resultater'!O12</f>
        <v/>
      </c>
      <c r="C19" s="259" t="str">
        <f t="shared" ca="1" si="27"/>
        <v/>
      </c>
      <c r="D19" s="260"/>
      <c r="E19" s="261"/>
      <c r="F19" s="261"/>
      <c r="G19" s="262"/>
      <c r="H19" s="246" t="str">
        <f t="shared" si="1"/>
        <v/>
      </c>
      <c r="I19" s="246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47">
        <f t="shared" si="4"/>
        <v>0</v>
      </c>
      <c r="P19" s="260"/>
      <c r="Q19" s="261"/>
      <c r="R19" s="261"/>
      <c r="S19" s="262"/>
      <c r="T19" s="248" t="str">
        <f t="shared" si="5"/>
        <v/>
      </c>
      <c r="U19" s="247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47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47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47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46">
        <f t="shared" si="14"/>
        <v>0</v>
      </c>
      <c r="AT19" s="263" t="str">
        <f t="shared" si="15"/>
        <v/>
      </c>
      <c r="AU19" s="246" t="e">
        <f t="shared" si="16"/>
        <v>#VALUE!</v>
      </c>
      <c r="AV19" s="263" t="str">
        <f ca="1">IF(ISNUMBER(A19),'Udregning af resultater'!AI12,"")</f>
        <v/>
      </c>
      <c r="AW19" s="263" t="str">
        <f ca="1">IF(ISNUMBER(A19),'Udregning af resultater'!AJ12,"")</f>
        <v/>
      </c>
      <c r="AX19" s="264"/>
      <c r="AY19" s="265"/>
      <c r="AZ19" s="265"/>
      <c r="BA19" s="266"/>
      <c r="BB19" s="248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68"/>
      <c r="CA19" s="267"/>
      <c r="CB19" s="269"/>
      <c r="CC19" s="269"/>
      <c r="CD19" s="270"/>
      <c r="CE19" s="216" t="str">
        <f t="shared" si="25"/>
        <v/>
      </c>
      <c r="CF19" s="263">
        <f t="shared" si="26"/>
        <v>0</v>
      </c>
      <c r="CG19" s="281"/>
      <c r="CH19" s="63">
        <f t="shared" si="0"/>
        <v>0</v>
      </c>
    </row>
    <row r="20" spans="1:86" s="257" customFormat="1" ht="14.1" customHeight="1" x14ac:dyDescent="0.3">
      <c r="A20" s="258" t="str">
        <f ca="1">'Udregning af resultater'!N13</f>
        <v/>
      </c>
      <c r="B20" s="241" t="str">
        <f ca="1">'Udregning af resultater'!O13</f>
        <v/>
      </c>
      <c r="C20" s="259" t="str">
        <f t="shared" ca="1" si="27"/>
        <v/>
      </c>
      <c r="D20" s="260"/>
      <c r="E20" s="261"/>
      <c r="F20" s="261"/>
      <c r="G20" s="262"/>
      <c r="H20" s="246" t="str">
        <f t="shared" si="1"/>
        <v/>
      </c>
      <c r="I20" s="246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47">
        <f t="shared" si="4"/>
        <v>0</v>
      </c>
      <c r="P20" s="260"/>
      <c r="Q20" s="261"/>
      <c r="R20" s="261"/>
      <c r="S20" s="262"/>
      <c r="T20" s="248" t="str">
        <f t="shared" si="5"/>
        <v/>
      </c>
      <c r="U20" s="247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47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47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47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46">
        <f t="shared" si="14"/>
        <v>0</v>
      </c>
      <c r="AT20" s="263" t="str">
        <f t="shared" si="15"/>
        <v/>
      </c>
      <c r="AU20" s="246" t="e">
        <f t="shared" si="16"/>
        <v>#VALUE!</v>
      </c>
      <c r="AV20" s="263" t="str">
        <f ca="1">IF(ISNUMBER(A20),'Udregning af resultater'!AI13,"")</f>
        <v/>
      </c>
      <c r="AW20" s="263" t="str">
        <f ca="1">IF(ISNUMBER(A20),'Udregning af resultater'!AJ13,"")</f>
        <v/>
      </c>
      <c r="AX20" s="264"/>
      <c r="AY20" s="265"/>
      <c r="AZ20" s="265"/>
      <c r="BA20" s="266"/>
      <c r="BB20" s="248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68"/>
      <c r="CA20" s="267"/>
      <c r="CB20" s="269"/>
      <c r="CC20" s="269"/>
      <c r="CD20" s="270"/>
      <c r="CE20" s="216" t="str">
        <f t="shared" si="25"/>
        <v/>
      </c>
      <c r="CF20" s="263">
        <f t="shared" si="26"/>
        <v>0</v>
      </c>
      <c r="CG20" s="281"/>
      <c r="CH20" s="63">
        <f t="shared" si="0"/>
        <v>0</v>
      </c>
    </row>
    <row r="21" spans="1:86" s="257" customFormat="1" ht="14.1" customHeight="1" x14ac:dyDescent="0.3">
      <c r="A21" s="258" t="str">
        <f ca="1">'Udregning af resultater'!N14</f>
        <v/>
      </c>
      <c r="B21" s="241" t="str">
        <f ca="1">'Udregning af resultater'!O14</f>
        <v/>
      </c>
      <c r="C21" s="259" t="str">
        <f t="shared" ca="1" si="27"/>
        <v/>
      </c>
      <c r="D21" s="260"/>
      <c r="E21" s="261"/>
      <c r="F21" s="261"/>
      <c r="G21" s="262"/>
      <c r="H21" s="246" t="str">
        <f t="shared" si="1"/>
        <v/>
      </c>
      <c r="I21" s="246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47">
        <f t="shared" si="4"/>
        <v>0</v>
      </c>
      <c r="P21" s="260"/>
      <c r="Q21" s="261"/>
      <c r="R21" s="261"/>
      <c r="S21" s="262"/>
      <c r="T21" s="248" t="str">
        <f t="shared" si="5"/>
        <v/>
      </c>
      <c r="U21" s="247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47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47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47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46">
        <f t="shared" si="14"/>
        <v>0</v>
      </c>
      <c r="AT21" s="263" t="str">
        <f t="shared" si="15"/>
        <v/>
      </c>
      <c r="AU21" s="246" t="e">
        <f t="shared" si="16"/>
        <v>#VALUE!</v>
      </c>
      <c r="AV21" s="263" t="str">
        <f ca="1">IF(ISNUMBER(A21),'Udregning af resultater'!AI14,"")</f>
        <v/>
      </c>
      <c r="AW21" s="263" t="str">
        <f ca="1">IF(ISNUMBER(A21),'Udregning af resultater'!AJ14,"")</f>
        <v/>
      </c>
      <c r="AX21" s="264"/>
      <c r="AY21" s="265"/>
      <c r="AZ21" s="265"/>
      <c r="BA21" s="266"/>
      <c r="BB21" s="248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68"/>
      <c r="CA21" s="267"/>
      <c r="CB21" s="269"/>
      <c r="CC21" s="269"/>
      <c r="CD21" s="270"/>
      <c r="CE21" s="216" t="str">
        <f t="shared" si="25"/>
        <v/>
      </c>
      <c r="CF21" s="263">
        <f t="shared" si="26"/>
        <v>0</v>
      </c>
      <c r="CG21" s="281"/>
      <c r="CH21" s="63">
        <f t="shared" si="0"/>
        <v>0</v>
      </c>
    </row>
    <row r="22" spans="1:86" s="257" customFormat="1" ht="14.1" customHeight="1" x14ac:dyDescent="0.3">
      <c r="A22" s="258" t="str">
        <f ca="1">'Udregning af resultater'!N15</f>
        <v/>
      </c>
      <c r="B22" s="241" t="str">
        <f ca="1">'Udregning af resultater'!O15</f>
        <v/>
      </c>
      <c r="C22" s="259" t="str">
        <f t="shared" ca="1" si="27"/>
        <v/>
      </c>
      <c r="D22" s="260"/>
      <c r="E22" s="261"/>
      <c r="F22" s="261"/>
      <c r="G22" s="262"/>
      <c r="H22" s="246" t="str">
        <f t="shared" si="1"/>
        <v/>
      </c>
      <c r="I22" s="246">
        <f t="shared" si="2"/>
        <v>0</v>
      </c>
      <c r="J22" s="271"/>
      <c r="K22" s="272"/>
      <c r="L22" s="272"/>
      <c r="M22" s="273"/>
      <c r="N22" s="246" t="str">
        <f t="shared" si="3"/>
        <v/>
      </c>
      <c r="O22" s="247">
        <f t="shared" si="4"/>
        <v>0</v>
      </c>
      <c r="P22" s="260"/>
      <c r="Q22" s="261"/>
      <c r="R22" s="261"/>
      <c r="S22" s="262"/>
      <c r="T22" s="248" t="str">
        <f t="shared" si="5"/>
        <v/>
      </c>
      <c r="U22" s="247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47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47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47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46">
        <f t="shared" si="14"/>
        <v>0</v>
      </c>
      <c r="AT22" s="263" t="str">
        <f t="shared" si="15"/>
        <v/>
      </c>
      <c r="AU22" s="246" t="e">
        <f t="shared" si="16"/>
        <v>#VALUE!</v>
      </c>
      <c r="AV22" s="263" t="str">
        <f ca="1">IF(ISNUMBER(A22),'Udregning af resultater'!AI15,"")</f>
        <v/>
      </c>
      <c r="AW22" s="263" t="str">
        <f ca="1">IF(ISNUMBER(A22),'Udregning af resultater'!AJ15,"")</f>
        <v/>
      </c>
      <c r="AX22" s="264"/>
      <c r="AY22" s="265"/>
      <c r="AZ22" s="265"/>
      <c r="BA22" s="266"/>
      <c r="BB22" s="248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68"/>
      <c r="CA22" s="267"/>
      <c r="CB22" s="269"/>
      <c r="CC22" s="269"/>
      <c r="CD22" s="270"/>
      <c r="CE22" s="216" t="str">
        <f t="shared" si="25"/>
        <v/>
      </c>
      <c r="CF22" s="263">
        <f t="shared" si="26"/>
        <v>0</v>
      </c>
      <c r="CG22" s="281"/>
      <c r="CH22" s="63">
        <f t="shared" si="0"/>
        <v>0</v>
      </c>
    </row>
    <row r="23" spans="1:86" s="257" customFormat="1" ht="14.1" customHeight="1" x14ac:dyDescent="0.3">
      <c r="A23" s="258" t="str">
        <f ca="1">'Udregning af resultater'!N16</f>
        <v/>
      </c>
      <c r="B23" s="241" t="str">
        <f ca="1">'Udregning af resultater'!O16</f>
        <v/>
      </c>
      <c r="C23" s="259" t="str">
        <f t="shared" ca="1" si="27"/>
        <v/>
      </c>
      <c r="D23" s="260"/>
      <c r="E23" s="261"/>
      <c r="F23" s="261"/>
      <c r="G23" s="262"/>
      <c r="H23" s="246" t="str">
        <f t="shared" si="1"/>
        <v/>
      </c>
      <c r="I23" s="246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47">
        <f t="shared" si="4"/>
        <v>0</v>
      </c>
      <c r="P23" s="260"/>
      <c r="Q23" s="261"/>
      <c r="R23" s="261"/>
      <c r="S23" s="262"/>
      <c r="T23" s="248" t="str">
        <f t="shared" si="5"/>
        <v/>
      </c>
      <c r="U23" s="247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47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47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47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46">
        <f t="shared" si="14"/>
        <v>0</v>
      </c>
      <c r="AT23" s="263" t="str">
        <f t="shared" si="15"/>
        <v/>
      </c>
      <c r="AU23" s="246" t="e">
        <f t="shared" si="16"/>
        <v>#VALUE!</v>
      </c>
      <c r="AV23" s="263" t="str">
        <f ca="1">IF(ISNUMBER(A23),'Udregning af resultater'!AI16,"")</f>
        <v/>
      </c>
      <c r="AW23" s="263" t="str">
        <f ca="1">IF(ISNUMBER(A23),'Udregning af resultater'!AJ16,"")</f>
        <v/>
      </c>
      <c r="AX23" s="264"/>
      <c r="AY23" s="265"/>
      <c r="AZ23" s="265"/>
      <c r="BA23" s="266"/>
      <c r="BB23" s="248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68"/>
      <c r="CA23" s="267"/>
      <c r="CB23" s="269"/>
      <c r="CC23" s="269"/>
      <c r="CD23" s="270"/>
      <c r="CE23" s="216" t="str">
        <f t="shared" si="25"/>
        <v/>
      </c>
      <c r="CF23" s="263">
        <f t="shared" si="26"/>
        <v>0</v>
      </c>
      <c r="CG23" s="281"/>
      <c r="CH23" s="63">
        <f t="shared" si="0"/>
        <v>0</v>
      </c>
    </row>
    <row r="24" spans="1:86" s="257" customFormat="1" ht="14.1" customHeight="1" x14ac:dyDescent="0.3">
      <c r="A24" s="258" t="str">
        <f ca="1">'Udregning af resultater'!N17</f>
        <v/>
      </c>
      <c r="B24" s="241" t="str">
        <f ca="1">'Udregning af resultater'!O17</f>
        <v/>
      </c>
      <c r="C24" s="259" t="str">
        <f t="shared" ca="1" si="27"/>
        <v/>
      </c>
      <c r="D24" s="260"/>
      <c r="E24" s="261"/>
      <c r="F24" s="261"/>
      <c r="G24" s="262"/>
      <c r="H24" s="246" t="str">
        <f t="shared" si="1"/>
        <v/>
      </c>
      <c r="I24" s="246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47">
        <f t="shared" si="4"/>
        <v>0</v>
      </c>
      <c r="P24" s="260"/>
      <c r="Q24" s="261"/>
      <c r="R24" s="261"/>
      <c r="S24" s="262"/>
      <c r="T24" s="248" t="str">
        <f t="shared" si="5"/>
        <v/>
      </c>
      <c r="U24" s="247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47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47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47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46">
        <f t="shared" si="14"/>
        <v>0</v>
      </c>
      <c r="AT24" s="263" t="str">
        <f t="shared" si="15"/>
        <v/>
      </c>
      <c r="AU24" s="246" t="e">
        <f t="shared" si="16"/>
        <v>#VALUE!</v>
      </c>
      <c r="AV24" s="263" t="str">
        <f ca="1">IF(ISNUMBER(A24),'Udregning af resultater'!AI17,"")</f>
        <v/>
      </c>
      <c r="AW24" s="263" t="str">
        <f ca="1">IF(ISNUMBER(A24),'Udregning af resultater'!AJ17,"")</f>
        <v/>
      </c>
      <c r="AX24" s="264"/>
      <c r="AY24" s="265"/>
      <c r="AZ24" s="265"/>
      <c r="BA24" s="266"/>
      <c r="BB24" s="248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68"/>
      <c r="CA24" s="267"/>
      <c r="CB24" s="269"/>
      <c r="CC24" s="269"/>
      <c r="CD24" s="270"/>
      <c r="CE24" s="216" t="str">
        <f t="shared" si="25"/>
        <v/>
      </c>
      <c r="CF24" s="263">
        <f t="shared" si="26"/>
        <v>0</v>
      </c>
      <c r="CG24" s="281"/>
      <c r="CH24" s="63">
        <f t="shared" si="0"/>
        <v>0</v>
      </c>
    </row>
    <row r="25" spans="1:86" s="257" customFormat="1" ht="14.1" customHeight="1" x14ac:dyDescent="0.3">
      <c r="A25" s="258" t="str">
        <f ca="1">'Udregning af resultater'!N18</f>
        <v/>
      </c>
      <c r="B25" s="241" t="str">
        <f ca="1">'Udregning af resultater'!O18</f>
        <v/>
      </c>
      <c r="C25" s="259" t="str">
        <f t="shared" ca="1" si="27"/>
        <v/>
      </c>
      <c r="D25" s="260"/>
      <c r="E25" s="261"/>
      <c r="F25" s="261"/>
      <c r="G25" s="262"/>
      <c r="H25" s="246" t="str">
        <f t="shared" si="1"/>
        <v/>
      </c>
      <c r="I25" s="246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47">
        <f t="shared" si="4"/>
        <v>0</v>
      </c>
      <c r="P25" s="260"/>
      <c r="Q25" s="261"/>
      <c r="R25" s="261"/>
      <c r="S25" s="262"/>
      <c r="T25" s="248" t="str">
        <f t="shared" si="5"/>
        <v/>
      </c>
      <c r="U25" s="247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47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47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47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46">
        <f t="shared" si="14"/>
        <v>0</v>
      </c>
      <c r="AT25" s="263" t="str">
        <f t="shared" si="15"/>
        <v/>
      </c>
      <c r="AU25" s="246" t="e">
        <f t="shared" si="16"/>
        <v>#VALUE!</v>
      </c>
      <c r="AV25" s="263" t="str">
        <f ca="1">IF(ISNUMBER(A25),'Udregning af resultater'!AI18,"")</f>
        <v/>
      </c>
      <c r="AW25" s="263" t="str">
        <f ca="1">IF(ISNUMBER(A25),'Udregning af resultater'!AJ18,"")</f>
        <v/>
      </c>
      <c r="AX25" s="264"/>
      <c r="AY25" s="265"/>
      <c r="AZ25" s="265"/>
      <c r="BA25" s="266"/>
      <c r="BB25" s="248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68"/>
      <c r="CA25" s="267"/>
      <c r="CB25" s="269"/>
      <c r="CC25" s="269"/>
      <c r="CD25" s="270"/>
      <c r="CE25" s="216" t="str">
        <f t="shared" si="25"/>
        <v/>
      </c>
      <c r="CF25" s="263">
        <f t="shared" si="26"/>
        <v>0</v>
      </c>
      <c r="CG25" s="281"/>
      <c r="CH25" s="63">
        <f t="shared" si="0"/>
        <v>0</v>
      </c>
    </row>
    <row r="26" spans="1:86" s="257" customFormat="1" ht="14.1" customHeight="1" x14ac:dyDescent="0.3">
      <c r="A26" s="258" t="str">
        <f ca="1">'Udregning af resultater'!N19</f>
        <v/>
      </c>
      <c r="B26" s="241" t="str">
        <f ca="1">'Udregning af resultater'!O19</f>
        <v/>
      </c>
      <c r="C26" s="259" t="str">
        <f t="shared" ca="1" si="27"/>
        <v/>
      </c>
      <c r="D26" s="260"/>
      <c r="E26" s="261"/>
      <c r="F26" s="261"/>
      <c r="G26" s="262"/>
      <c r="H26" s="246" t="str">
        <f t="shared" si="1"/>
        <v/>
      </c>
      <c r="I26" s="246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47">
        <f t="shared" si="4"/>
        <v>0</v>
      </c>
      <c r="P26" s="260"/>
      <c r="Q26" s="261"/>
      <c r="R26" s="261"/>
      <c r="S26" s="262" t="s">
        <v>36</v>
      </c>
      <c r="T26" s="248" t="str">
        <f t="shared" si="5"/>
        <v/>
      </c>
      <c r="U26" s="247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47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47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47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46">
        <f t="shared" si="14"/>
        <v>0</v>
      </c>
      <c r="AT26" s="263" t="str">
        <f t="shared" si="15"/>
        <v/>
      </c>
      <c r="AU26" s="246" t="e">
        <f t="shared" si="16"/>
        <v>#VALUE!</v>
      </c>
      <c r="AV26" s="263" t="str">
        <f ca="1">IF(ISNUMBER(A26),'Udregning af resultater'!AI19,"")</f>
        <v/>
      </c>
      <c r="AW26" s="263" t="str">
        <f ca="1">IF(ISNUMBER(A26),'Udregning af resultater'!AJ19,"")</f>
        <v/>
      </c>
      <c r="AX26" s="264"/>
      <c r="AY26" s="265"/>
      <c r="AZ26" s="265"/>
      <c r="BA26" s="266"/>
      <c r="BB26" s="248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68"/>
      <c r="CA26" s="267"/>
      <c r="CB26" s="269"/>
      <c r="CC26" s="269"/>
      <c r="CD26" s="270"/>
      <c r="CE26" s="216" t="str">
        <f t="shared" si="25"/>
        <v/>
      </c>
      <c r="CF26" s="263">
        <f t="shared" si="26"/>
        <v>0</v>
      </c>
      <c r="CG26" s="281"/>
      <c r="CH26" s="63">
        <f t="shared" si="0"/>
        <v>0</v>
      </c>
    </row>
    <row r="27" spans="1:86" s="257" customFormat="1" ht="14.1" customHeight="1" x14ac:dyDescent="0.3">
      <c r="A27" s="258" t="str">
        <f ca="1">'Udregning af resultater'!N20</f>
        <v/>
      </c>
      <c r="B27" s="241" t="str">
        <f ca="1">'Udregning af resultater'!O20</f>
        <v/>
      </c>
      <c r="C27" s="259" t="str">
        <f t="shared" ca="1" si="27"/>
        <v/>
      </c>
      <c r="D27" s="260"/>
      <c r="E27" s="261"/>
      <c r="F27" s="261"/>
      <c r="G27" s="262"/>
      <c r="H27" s="246" t="str">
        <f t="shared" si="1"/>
        <v/>
      </c>
      <c r="I27" s="246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47">
        <f t="shared" si="4"/>
        <v>0</v>
      </c>
      <c r="P27" s="260"/>
      <c r="Q27" s="261"/>
      <c r="R27" s="261"/>
      <c r="S27" s="262"/>
      <c r="T27" s="248" t="str">
        <f t="shared" si="5"/>
        <v/>
      </c>
      <c r="U27" s="247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47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47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47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46">
        <f t="shared" si="14"/>
        <v>0</v>
      </c>
      <c r="AT27" s="263" t="str">
        <f t="shared" si="15"/>
        <v/>
      </c>
      <c r="AU27" s="246" t="e">
        <f t="shared" si="16"/>
        <v>#VALUE!</v>
      </c>
      <c r="AV27" s="263" t="str">
        <f ca="1">IF(ISNUMBER(A27),'Udregning af resultater'!AI20,"")</f>
        <v/>
      </c>
      <c r="AW27" s="263" t="str">
        <f ca="1">IF(ISNUMBER(A27),'Udregning af resultater'!AJ20,"")</f>
        <v/>
      </c>
      <c r="AX27" s="264"/>
      <c r="AY27" s="265"/>
      <c r="AZ27" s="265"/>
      <c r="BA27" s="266"/>
      <c r="BB27" s="248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68"/>
      <c r="CA27" s="267"/>
      <c r="CB27" s="269"/>
      <c r="CC27" s="269"/>
      <c r="CD27" s="270"/>
      <c r="CE27" s="216" t="str">
        <f t="shared" si="25"/>
        <v/>
      </c>
      <c r="CF27" s="263">
        <f t="shared" si="26"/>
        <v>0</v>
      </c>
      <c r="CG27" s="281"/>
      <c r="CH27" s="63">
        <f t="shared" si="0"/>
        <v>0</v>
      </c>
    </row>
    <row r="28" spans="1:86" s="257" customFormat="1" ht="14.1" customHeight="1" x14ac:dyDescent="0.3">
      <c r="A28" s="258" t="str">
        <f ca="1">'Udregning af resultater'!N21</f>
        <v/>
      </c>
      <c r="B28" s="241" t="str">
        <f ca="1">'Udregning af resultater'!O21</f>
        <v/>
      </c>
      <c r="C28" s="259" t="str">
        <f t="shared" ca="1" si="27"/>
        <v/>
      </c>
      <c r="D28" s="260"/>
      <c r="E28" s="261"/>
      <c r="F28" s="261"/>
      <c r="G28" s="262"/>
      <c r="H28" s="246" t="str">
        <f t="shared" si="1"/>
        <v/>
      </c>
      <c r="I28" s="246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47">
        <f t="shared" si="4"/>
        <v>0</v>
      </c>
      <c r="P28" s="260"/>
      <c r="Q28" s="261"/>
      <c r="R28" s="261"/>
      <c r="S28" s="262"/>
      <c r="T28" s="248" t="str">
        <f t="shared" si="5"/>
        <v/>
      </c>
      <c r="U28" s="247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47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47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47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46">
        <f t="shared" si="14"/>
        <v>0</v>
      </c>
      <c r="AT28" s="263" t="str">
        <f t="shared" si="15"/>
        <v/>
      </c>
      <c r="AU28" s="246" t="e">
        <f t="shared" si="16"/>
        <v>#VALUE!</v>
      </c>
      <c r="AV28" s="263" t="str">
        <f ca="1">IF(ISNUMBER(A28),'Udregning af resultater'!AI21,"")</f>
        <v/>
      </c>
      <c r="AW28" s="263" t="str">
        <f ca="1">IF(ISNUMBER(A28),'Udregning af resultater'!AJ21,"")</f>
        <v/>
      </c>
      <c r="AX28" s="264"/>
      <c r="AY28" s="265"/>
      <c r="AZ28" s="265"/>
      <c r="BA28" s="266"/>
      <c r="BB28" s="248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68"/>
      <c r="CA28" s="267"/>
      <c r="CB28" s="269"/>
      <c r="CC28" s="269"/>
      <c r="CD28" s="270"/>
      <c r="CE28" s="216" t="str">
        <f t="shared" si="25"/>
        <v/>
      </c>
      <c r="CF28" s="263">
        <f t="shared" si="26"/>
        <v>0</v>
      </c>
      <c r="CG28" s="281"/>
      <c r="CH28" s="63">
        <f t="shared" si="0"/>
        <v>0</v>
      </c>
    </row>
    <row r="29" spans="1:86" s="257" customFormat="1" ht="14.1" customHeight="1" x14ac:dyDescent="0.3">
      <c r="A29" s="258" t="str">
        <f ca="1">'Udregning af resultater'!N22</f>
        <v/>
      </c>
      <c r="B29" s="241" t="str">
        <f ca="1">'Udregning af resultater'!O22</f>
        <v/>
      </c>
      <c r="C29" s="259" t="str">
        <f t="shared" ca="1" si="27"/>
        <v/>
      </c>
      <c r="D29" s="260"/>
      <c r="E29" s="261"/>
      <c r="F29" s="261"/>
      <c r="G29" s="262"/>
      <c r="H29" s="246" t="str">
        <f t="shared" si="1"/>
        <v/>
      </c>
      <c r="I29" s="246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47">
        <f t="shared" si="4"/>
        <v>0</v>
      </c>
      <c r="P29" s="260"/>
      <c r="Q29" s="261"/>
      <c r="R29" s="261"/>
      <c r="S29" s="262"/>
      <c r="T29" s="248" t="str">
        <f t="shared" si="5"/>
        <v/>
      </c>
      <c r="U29" s="247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47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47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47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46">
        <f t="shared" si="14"/>
        <v>0</v>
      </c>
      <c r="AT29" s="263" t="str">
        <f t="shared" si="15"/>
        <v/>
      </c>
      <c r="AU29" s="246" t="e">
        <f t="shared" si="16"/>
        <v>#VALUE!</v>
      </c>
      <c r="AV29" s="263" t="str">
        <f ca="1">IF(ISNUMBER(A29),'Udregning af resultater'!AI22,"")</f>
        <v/>
      </c>
      <c r="AW29" s="263" t="str">
        <f ca="1">IF(ISNUMBER(A29),'Udregning af resultater'!AJ22,"")</f>
        <v/>
      </c>
      <c r="AX29" s="264"/>
      <c r="AY29" s="265"/>
      <c r="AZ29" s="265"/>
      <c r="BA29" s="266"/>
      <c r="BB29" s="248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68"/>
      <c r="CA29" s="267"/>
      <c r="CB29" s="269"/>
      <c r="CC29" s="269"/>
      <c r="CD29" s="270"/>
      <c r="CE29" s="216" t="str">
        <f t="shared" si="25"/>
        <v/>
      </c>
      <c r="CF29" s="263">
        <f t="shared" si="26"/>
        <v>0</v>
      </c>
      <c r="CG29" s="281"/>
      <c r="CH29" s="63">
        <f t="shared" si="0"/>
        <v>0</v>
      </c>
    </row>
    <row r="30" spans="1:86" s="257" customFormat="1" ht="14.1" customHeight="1" x14ac:dyDescent="0.3">
      <c r="A30" s="258" t="str">
        <f ca="1">'Udregning af resultater'!N23</f>
        <v/>
      </c>
      <c r="B30" s="241" t="str">
        <f ca="1">'Udregning af resultater'!O23</f>
        <v/>
      </c>
      <c r="C30" s="259" t="str">
        <f t="shared" ca="1" si="27"/>
        <v/>
      </c>
      <c r="D30" s="260"/>
      <c r="E30" s="261"/>
      <c r="F30" s="261"/>
      <c r="G30" s="262"/>
      <c r="H30" s="246" t="str">
        <f t="shared" si="1"/>
        <v/>
      </c>
      <c r="I30" s="246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47">
        <f t="shared" si="4"/>
        <v>0</v>
      </c>
      <c r="P30" s="260"/>
      <c r="Q30" s="261"/>
      <c r="R30" s="261"/>
      <c r="S30" s="262"/>
      <c r="T30" s="248" t="str">
        <f t="shared" si="5"/>
        <v/>
      </c>
      <c r="U30" s="247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47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47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47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46">
        <f t="shared" si="14"/>
        <v>0</v>
      </c>
      <c r="AT30" s="263" t="str">
        <f t="shared" si="15"/>
        <v/>
      </c>
      <c r="AU30" s="246" t="e">
        <f t="shared" si="16"/>
        <v>#VALUE!</v>
      </c>
      <c r="AV30" s="263" t="str">
        <f ca="1">IF(ISNUMBER(A30),'Udregning af resultater'!AI23,"")</f>
        <v/>
      </c>
      <c r="AW30" s="263" t="str">
        <f ca="1">IF(ISNUMBER(A30),'Udregning af resultater'!AJ23,"")</f>
        <v/>
      </c>
      <c r="AX30" s="264"/>
      <c r="AY30" s="265"/>
      <c r="AZ30" s="265"/>
      <c r="BA30" s="266"/>
      <c r="BB30" s="248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68"/>
      <c r="CA30" s="267"/>
      <c r="CB30" s="269"/>
      <c r="CC30" s="269"/>
      <c r="CD30" s="270"/>
      <c r="CE30" s="216" t="str">
        <f t="shared" si="25"/>
        <v/>
      </c>
      <c r="CF30" s="263">
        <f t="shared" si="26"/>
        <v>0</v>
      </c>
      <c r="CG30" s="281"/>
      <c r="CH30" s="63">
        <f t="shared" si="0"/>
        <v>0</v>
      </c>
    </row>
    <row r="31" spans="1:86" s="257" customFormat="1" ht="14.1" customHeight="1" x14ac:dyDescent="0.3">
      <c r="A31" s="258" t="str">
        <f ca="1">'Udregning af resultater'!N24</f>
        <v/>
      </c>
      <c r="B31" s="241" t="str">
        <f ca="1">'Udregning af resultater'!O24</f>
        <v/>
      </c>
      <c r="C31" s="259" t="str">
        <f t="shared" ca="1" si="27"/>
        <v/>
      </c>
      <c r="D31" s="260"/>
      <c r="E31" s="261"/>
      <c r="F31" s="261"/>
      <c r="G31" s="262"/>
      <c r="H31" s="246" t="str">
        <f t="shared" si="1"/>
        <v/>
      </c>
      <c r="I31" s="246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47">
        <f t="shared" si="4"/>
        <v>0</v>
      </c>
      <c r="P31" s="260"/>
      <c r="Q31" s="261"/>
      <c r="R31" s="261"/>
      <c r="S31" s="262"/>
      <c r="T31" s="248" t="str">
        <f t="shared" si="5"/>
        <v/>
      </c>
      <c r="U31" s="247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47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47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47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46">
        <f t="shared" si="14"/>
        <v>0</v>
      </c>
      <c r="AT31" s="263" t="str">
        <f t="shared" si="15"/>
        <v/>
      </c>
      <c r="AU31" s="246" t="e">
        <f t="shared" si="16"/>
        <v>#VALUE!</v>
      </c>
      <c r="AV31" s="263" t="str">
        <f ca="1">IF(ISNUMBER(A31),'Udregning af resultater'!AI24,"")</f>
        <v/>
      </c>
      <c r="AW31" s="263" t="str">
        <f ca="1">IF(ISNUMBER(A31),'Udregning af resultater'!AJ24,"")</f>
        <v/>
      </c>
      <c r="AX31" s="264"/>
      <c r="AY31" s="265"/>
      <c r="AZ31" s="265"/>
      <c r="BA31" s="266"/>
      <c r="BB31" s="248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68"/>
      <c r="CA31" s="267"/>
      <c r="CB31" s="269"/>
      <c r="CC31" s="269"/>
      <c r="CD31" s="270"/>
      <c r="CE31" s="216" t="str">
        <f t="shared" si="25"/>
        <v/>
      </c>
      <c r="CF31" s="263">
        <f t="shared" si="26"/>
        <v>0</v>
      </c>
      <c r="CG31" s="281"/>
      <c r="CH31" s="63">
        <f t="shared" si="0"/>
        <v>0</v>
      </c>
    </row>
    <row r="32" spans="1:86" s="257" customFormat="1" ht="14.1" customHeight="1" x14ac:dyDescent="0.3">
      <c r="A32" s="258" t="str">
        <f ca="1">'Udregning af resultater'!N25</f>
        <v/>
      </c>
      <c r="B32" s="241" t="str">
        <f ca="1">'Udregning af resultater'!O25</f>
        <v/>
      </c>
      <c r="C32" s="259"/>
      <c r="D32" s="260"/>
      <c r="E32" s="261"/>
      <c r="F32" s="261"/>
      <c r="G32" s="262"/>
      <c r="H32" s="246" t="str">
        <f t="shared" si="1"/>
        <v/>
      </c>
      <c r="I32" s="246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47">
        <f t="shared" si="4"/>
        <v>0</v>
      </c>
      <c r="P32" s="260"/>
      <c r="Q32" s="261"/>
      <c r="R32" s="261"/>
      <c r="S32" s="262"/>
      <c r="T32" s="248" t="str">
        <f t="shared" si="5"/>
        <v/>
      </c>
      <c r="U32" s="247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47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47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47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46">
        <f t="shared" si="14"/>
        <v>0</v>
      </c>
      <c r="AT32" s="263" t="str">
        <f t="shared" si="15"/>
        <v/>
      </c>
      <c r="AU32" s="246" t="e">
        <f t="shared" si="16"/>
        <v>#VALUE!</v>
      </c>
      <c r="AV32" s="263" t="str">
        <f ca="1">IF(ISNUMBER(A32),'Udregning af resultater'!AI25,"")</f>
        <v/>
      </c>
      <c r="AW32" s="263" t="str">
        <f ca="1">IF(ISNUMBER(A32),'Udregning af resultater'!AJ25,"")</f>
        <v/>
      </c>
      <c r="AX32" s="264"/>
      <c r="AY32" s="265"/>
      <c r="AZ32" s="265"/>
      <c r="BA32" s="266"/>
      <c r="BB32" s="248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68"/>
      <c r="CA32" s="267"/>
      <c r="CB32" s="269"/>
      <c r="CC32" s="269"/>
      <c r="CD32" s="270"/>
      <c r="CE32" s="216" t="str">
        <f t="shared" si="25"/>
        <v/>
      </c>
      <c r="CF32" s="263">
        <f t="shared" si="26"/>
        <v>0</v>
      </c>
      <c r="CG32" s="281"/>
      <c r="CH32" s="63">
        <f t="shared" si="0"/>
        <v>0</v>
      </c>
    </row>
    <row r="33" spans="1:86" s="257" customFormat="1" ht="14.1" customHeight="1" x14ac:dyDescent="0.3">
      <c r="A33" s="258" t="str">
        <f ca="1">'Udregning af resultater'!N26</f>
        <v/>
      </c>
      <c r="B33" s="241" t="str">
        <f ca="1">'Udregning af resultater'!O26</f>
        <v/>
      </c>
      <c r="C33" s="259" t="str">
        <f ca="1">IF(ISNUMBER(A33),C31+1,"")</f>
        <v/>
      </c>
      <c r="D33" s="260"/>
      <c r="E33" s="261"/>
      <c r="F33" s="261"/>
      <c r="G33" s="262"/>
      <c r="H33" s="246" t="str">
        <f t="shared" si="1"/>
        <v/>
      </c>
      <c r="I33" s="246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47">
        <f t="shared" si="4"/>
        <v>0</v>
      </c>
      <c r="P33" s="260"/>
      <c r="Q33" s="261"/>
      <c r="R33" s="261"/>
      <c r="S33" s="262"/>
      <c r="T33" s="248" t="str">
        <f t="shared" si="5"/>
        <v/>
      </c>
      <c r="U33" s="247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47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47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47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46">
        <f t="shared" si="14"/>
        <v>0</v>
      </c>
      <c r="AT33" s="263" t="str">
        <f t="shared" si="15"/>
        <v/>
      </c>
      <c r="AU33" s="246" t="e">
        <f t="shared" si="16"/>
        <v>#VALUE!</v>
      </c>
      <c r="AV33" s="263" t="str">
        <f ca="1">IF(ISNUMBER(A33),'Udregning af resultater'!AI26,"")</f>
        <v/>
      </c>
      <c r="AW33" s="263" t="str">
        <f ca="1">IF(ISNUMBER(A33),'Udregning af resultater'!AJ26,"")</f>
        <v/>
      </c>
      <c r="AX33" s="264"/>
      <c r="AY33" s="265"/>
      <c r="AZ33" s="265"/>
      <c r="BA33" s="266"/>
      <c r="BB33" s="248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68"/>
      <c r="CA33" s="267"/>
      <c r="CB33" s="269"/>
      <c r="CC33" s="269"/>
      <c r="CD33" s="270"/>
      <c r="CE33" s="216" t="str">
        <f t="shared" si="25"/>
        <v/>
      </c>
      <c r="CF33" s="263">
        <f t="shared" si="26"/>
        <v>0</v>
      </c>
      <c r="CG33" s="281"/>
      <c r="CH33" s="63">
        <f t="shared" si="0"/>
        <v>0</v>
      </c>
    </row>
    <row r="34" spans="1:86" s="257" customFormat="1" ht="14.1" customHeight="1" x14ac:dyDescent="0.3">
      <c r="A34" s="258" t="str">
        <f ca="1">'Udregning af resultater'!N27</f>
        <v/>
      </c>
      <c r="B34" s="241" t="str">
        <f ca="1">'Udregning af resultater'!O27</f>
        <v/>
      </c>
      <c r="C34" s="259" t="str">
        <f t="shared" ca="1" si="27"/>
        <v/>
      </c>
      <c r="D34" s="260"/>
      <c r="E34" s="261"/>
      <c r="F34" s="261"/>
      <c r="G34" s="262"/>
      <c r="H34" s="246" t="str">
        <f t="shared" si="1"/>
        <v/>
      </c>
      <c r="I34" s="246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47">
        <f t="shared" si="4"/>
        <v>0</v>
      </c>
      <c r="P34" s="260"/>
      <c r="Q34" s="261"/>
      <c r="R34" s="261"/>
      <c r="S34" s="262"/>
      <c r="T34" s="248" t="str">
        <f t="shared" si="5"/>
        <v/>
      </c>
      <c r="U34" s="247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47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47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47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46">
        <f t="shared" si="14"/>
        <v>0</v>
      </c>
      <c r="AT34" s="263" t="str">
        <f t="shared" si="15"/>
        <v/>
      </c>
      <c r="AU34" s="246" t="e">
        <f t="shared" si="16"/>
        <v>#VALUE!</v>
      </c>
      <c r="AV34" s="263" t="str">
        <f ca="1">IF(ISNUMBER(A34),'Udregning af resultater'!AI27,"")</f>
        <v/>
      </c>
      <c r="AW34" s="263" t="str">
        <f ca="1">IF(ISNUMBER(A34),'Udregning af resultater'!AJ27,"")</f>
        <v/>
      </c>
      <c r="AX34" s="264"/>
      <c r="AY34" s="265"/>
      <c r="AZ34" s="265"/>
      <c r="BA34" s="266"/>
      <c r="BB34" s="248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68"/>
      <c r="CA34" s="267"/>
      <c r="CB34" s="269"/>
      <c r="CC34" s="269"/>
      <c r="CD34" s="270"/>
      <c r="CE34" s="216" t="str">
        <f t="shared" si="25"/>
        <v/>
      </c>
      <c r="CF34" s="263">
        <f t="shared" si="26"/>
        <v>0</v>
      </c>
      <c r="CG34" s="281"/>
      <c r="CH34" s="63">
        <f t="shared" si="0"/>
        <v>0</v>
      </c>
    </row>
    <row r="35" spans="1:86" s="257" customFormat="1" ht="14.1" customHeight="1" x14ac:dyDescent="0.3">
      <c r="A35" s="258" t="str">
        <f ca="1">'Udregning af resultater'!N28</f>
        <v/>
      </c>
      <c r="B35" s="241" t="str">
        <f ca="1">'Udregning af resultater'!O28</f>
        <v/>
      </c>
      <c r="C35" s="259" t="str">
        <f t="shared" ca="1" si="27"/>
        <v/>
      </c>
      <c r="D35" s="260"/>
      <c r="E35" s="261"/>
      <c r="F35" s="261"/>
      <c r="G35" s="262"/>
      <c r="H35" s="246" t="str">
        <f t="shared" si="1"/>
        <v/>
      </c>
      <c r="I35" s="246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47">
        <f t="shared" si="4"/>
        <v>0</v>
      </c>
      <c r="P35" s="260"/>
      <c r="Q35" s="261"/>
      <c r="R35" s="261"/>
      <c r="S35" s="262"/>
      <c r="T35" s="248" t="str">
        <f t="shared" si="5"/>
        <v/>
      </c>
      <c r="U35" s="247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47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47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47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46">
        <f t="shared" si="14"/>
        <v>0</v>
      </c>
      <c r="AT35" s="263" t="str">
        <f t="shared" si="15"/>
        <v/>
      </c>
      <c r="AU35" s="246" t="e">
        <f t="shared" si="16"/>
        <v>#VALUE!</v>
      </c>
      <c r="AV35" s="263" t="str">
        <f ca="1">IF(ISNUMBER(A35),'Udregning af resultater'!AI28,"")</f>
        <v/>
      </c>
      <c r="AW35" s="263" t="str">
        <f ca="1">IF(ISNUMBER(A35),'Udregning af resultater'!AJ28,"")</f>
        <v/>
      </c>
      <c r="AX35" s="264"/>
      <c r="AY35" s="265"/>
      <c r="AZ35" s="265"/>
      <c r="BA35" s="266"/>
      <c r="BB35" s="248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68"/>
      <c r="CA35" s="267"/>
      <c r="CB35" s="269"/>
      <c r="CC35" s="269"/>
      <c r="CD35" s="270"/>
      <c r="CE35" s="216" t="str">
        <f t="shared" si="25"/>
        <v/>
      </c>
      <c r="CF35" s="263">
        <f t="shared" si="26"/>
        <v>0</v>
      </c>
      <c r="CG35" s="281"/>
      <c r="CH35" s="63">
        <f t="shared" si="0"/>
        <v>0</v>
      </c>
    </row>
    <row r="36" spans="1:86" s="257" customFormat="1" ht="14.1" customHeight="1" x14ac:dyDescent="0.3">
      <c r="A36" s="258" t="str">
        <f ca="1">'Udregning af resultater'!N29</f>
        <v/>
      </c>
      <c r="B36" s="241" t="str">
        <f ca="1">'Udregning af resultater'!O29</f>
        <v/>
      </c>
      <c r="C36" s="259" t="str">
        <f t="shared" ca="1" si="27"/>
        <v/>
      </c>
      <c r="D36" s="260"/>
      <c r="E36" s="261"/>
      <c r="F36" s="261"/>
      <c r="G36" s="262"/>
      <c r="H36" s="246" t="str">
        <f t="shared" si="1"/>
        <v/>
      </c>
      <c r="I36" s="246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47">
        <f t="shared" si="4"/>
        <v>0</v>
      </c>
      <c r="P36" s="260"/>
      <c r="Q36" s="261"/>
      <c r="R36" s="261"/>
      <c r="S36" s="262"/>
      <c r="T36" s="248" t="str">
        <f t="shared" si="5"/>
        <v/>
      </c>
      <c r="U36" s="247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47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47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47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46">
        <f t="shared" si="14"/>
        <v>0</v>
      </c>
      <c r="AT36" s="263" t="str">
        <f t="shared" si="15"/>
        <v/>
      </c>
      <c r="AU36" s="246" t="e">
        <f t="shared" si="16"/>
        <v>#VALUE!</v>
      </c>
      <c r="AV36" s="263" t="str">
        <f ca="1">IF(ISNUMBER(A36),'Udregning af resultater'!AI29,"")</f>
        <v/>
      </c>
      <c r="AW36" s="263" t="str">
        <f ca="1">IF(ISNUMBER(A36),'Udregning af resultater'!AJ29,"")</f>
        <v/>
      </c>
      <c r="AX36" s="264"/>
      <c r="AY36" s="265"/>
      <c r="AZ36" s="265"/>
      <c r="BA36" s="266"/>
      <c r="BB36" s="248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68"/>
      <c r="CA36" s="267"/>
      <c r="CB36" s="269"/>
      <c r="CC36" s="269"/>
      <c r="CD36" s="270"/>
      <c r="CE36" s="216" t="str">
        <f t="shared" si="25"/>
        <v/>
      </c>
      <c r="CF36" s="263">
        <f t="shared" si="26"/>
        <v>0</v>
      </c>
      <c r="CG36" s="281"/>
      <c r="CH36" s="63">
        <f t="shared" si="0"/>
        <v>0</v>
      </c>
    </row>
    <row r="37" spans="1:86" s="257" customFormat="1" ht="14.1" customHeight="1" x14ac:dyDescent="0.3">
      <c r="A37" s="258" t="str">
        <f ca="1">'Udregning af resultater'!N30</f>
        <v/>
      </c>
      <c r="B37" s="241" t="str">
        <f ca="1">'Udregning af resultater'!O30</f>
        <v/>
      </c>
      <c r="C37" s="259" t="str">
        <f t="shared" ca="1" si="27"/>
        <v/>
      </c>
      <c r="D37" s="260"/>
      <c r="E37" s="261"/>
      <c r="F37" s="261"/>
      <c r="G37" s="262"/>
      <c r="H37" s="246" t="str">
        <f t="shared" si="1"/>
        <v/>
      </c>
      <c r="I37" s="246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47">
        <f t="shared" si="4"/>
        <v>0</v>
      </c>
      <c r="P37" s="260"/>
      <c r="Q37" s="261"/>
      <c r="R37" s="261"/>
      <c r="S37" s="262"/>
      <c r="T37" s="248" t="str">
        <f t="shared" si="5"/>
        <v/>
      </c>
      <c r="U37" s="247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47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47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47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46">
        <f t="shared" si="14"/>
        <v>0</v>
      </c>
      <c r="AT37" s="263" t="str">
        <f t="shared" si="15"/>
        <v/>
      </c>
      <c r="AU37" s="246" t="e">
        <f t="shared" si="16"/>
        <v>#VALUE!</v>
      </c>
      <c r="AV37" s="263" t="str">
        <f ca="1">IF(ISNUMBER(A37),'Udregning af resultater'!AI30,"")</f>
        <v/>
      </c>
      <c r="AW37" s="263" t="str">
        <f ca="1">IF(ISNUMBER(A37),'Udregning af resultater'!AJ30,"")</f>
        <v/>
      </c>
      <c r="AX37" s="264"/>
      <c r="AY37" s="265"/>
      <c r="AZ37" s="265"/>
      <c r="BA37" s="266"/>
      <c r="BB37" s="248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68"/>
      <c r="CA37" s="267"/>
      <c r="CB37" s="269"/>
      <c r="CC37" s="269"/>
      <c r="CD37" s="270"/>
      <c r="CE37" s="216" t="str">
        <f t="shared" si="25"/>
        <v/>
      </c>
      <c r="CF37" s="263">
        <f t="shared" si="26"/>
        <v>0</v>
      </c>
      <c r="CG37" s="281"/>
      <c r="CH37" s="63">
        <f t="shared" si="0"/>
        <v>0</v>
      </c>
    </row>
    <row r="38" spans="1:86" s="257" customFormat="1" ht="14.1" customHeight="1" x14ac:dyDescent="0.3">
      <c r="A38" s="258" t="str">
        <f ca="1">'Udregning af resultater'!N31</f>
        <v/>
      </c>
      <c r="B38" s="241" t="str">
        <f ca="1">'Udregning af resultater'!O31</f>
        <v/>
      </c>
      <c r="C38" s="259" t="str">
        <f t="shared" ca="1" si="27"/>
        <v/>
      </c>
      <c r="D38" s="260"/>
      <c r="E38" s="261"/>
      <c r="F38" s="261"/>
      <c r="G38" s="262"/>
      <c r="H38" s="246" t="str">
        <f t="shared" si="1"/>
        <v/>
      </c>
      <c r="I38" s="246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47">
        <f t="shared" si="4"/>
        <v>0</v>
      </c>
      <c r="P38" s="260"/>
      <c r="Q38" s="261"/>
      <c r="R38" s="261"/>
      <c r="S38" s="262"/>
      <c r="T38" s="248" t="str">
        <f t="shared" si="5"/>
        <v/>
      </c>
      <c r="U38" s="247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47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47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47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46">
        <f t="shared" si="14"/>
        <v>0</v>
      </c>
      <c r="AT38" s="263" t="str">
        <f t="shared" si="15"/>
        <v/>
      </c>
      <c r="AU38" s="246" t="e">
        <f t="shared" si="16"/>
        <v>#VALUE!</v>
      </c>
      <c r="AV38" s="263" t="str">
        <f ca="1">IF(ISNUMBER(A38),'Udregning af resultater'!AI31,"")</f>
        <v/>
      </c>
      <c r="AW38" s="263" t="str">
        <f ca="1">IF(ISNUMBER(A38),'Udregning af resultater'!AJ31,"")</f>
        <v/>
      </c>
      <c r="AX38" s="264"/>
      <c r="AY38" s="265"/>
      <c r="AZ38" s="265"/>
      <c r="BA38" s="266"/>
      <c r="BB38" s="248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68"/>
      <c r="CA38" s="267"/>
      <c r="CB38" s="269"/>
      <c r="CC38" s="269"/>
      <c r="CD38" s="270"/>
      <c r="CE38" s="216" t="str">
        <f t="shared" si="25"/>
        <v/>
      </c>
      <c r="CF38" s="263">
        <f t="shared" si="26"/>
        <v>0</v>
      </c>
      <c r="CG38" s="281"/>
      <c r="CH38" s="63">
        <f t="shared" si="0"/>
        <v>0</v>
      </c>
    </row>
    <row r="39" spans="1:86" s="257" customFormat="1" ht="14.1" customHeight="1" x14ac:dyDescent="0.3">
      <c r="A39" s="258" t="str">
        <f ca="1">'Udregning af resultater'!N32</f>
        <v/>
      </c>
      <c r="B39" s="241" t="str">
        <f ca="1">'Udregning af resultater'!O32</f>
        <v/>
      </c>
      <c r="C39" s="259" t="str">
        <f t="shared" ca="1" si="27"/>
        <v/>
      </c>
      <c r="D39" s="260"/>
      <c r="E39" s="261"/>
      <c r="F39" s="261"/>
      <c r="G39" s="262"/>
      <c r="H39" s="246" t="str">
        <f t="shared" si="1"/>
        <v/>
      </c>
      <c r="I39" s="246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47">
        <f t="shared" si="4"/>
        <v>0</v>
      </c>
      <c r="P39" s="260"/>
      <c r="Q39" s="261"/>
      <c r="R39" s="261"/>
      <c r="S39" s="262"/>
      <c r="T39" s="248" t="str">
        <f t="shared" si="5"/>
        <v/>
      </c>
      <c r="U39" s="247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47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47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47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46">
        <f t="shared" si="14"/>
        <v>0</v>
      </c>
      <c r="AT39" s="263" t="str">
        <f t="shared" si="15"/>
        <v/>
      </c>
      <c r="AU39" s="246" t="e">
        <f t="shared" si="16"/>
        <v>#VALUE!</v>
      </c>
      <c r="AV39" s="263" t="str">
        <f ca="1">IF(ISNUMBER(A39),'Udregning af resultater'!AI32,"")</f>
        <v/>
      </c>
      <c r="AW39" s="263" t="str">
        <f ca="1">IF(ISNUMBER(A39),'Udregning af resultater'!AJ32,"")</f>
        <v/>
      </c>
      <c r="AX39" s="264"/>
      <c r="AY39" s="265"/>
      <c r="AZ39" s="265"/>
      <c r="BA39" s="266"/>
      <c r="BB39" s="248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68"/>
      <c r="CA39" s="267"/>
      <c r="CB39" s="269"/>
      <c r="CC39" s="269"/>
      <c r="CD39" s="270"/>
      <c r="CE39" s="216" t="str">
        <f t="shared" si="25"/>
        <v/>
      </c>
      <c r="CF39" s="263">
        <f t="shared" si="26"/>
        <v>0</v>
      </c>
      <c r="CG39" s="281"/>
      <c r="CH39" s="63">
        <f t="shared" si="0"/>
        <v>0</v>
      </c>
    </row>
    <row r="40" spans="1:86" s="257" customFormat="1" ht="14.1" customHeight="1" x14ac:dyDescent="0.3">
      <c r="A40" s="258" t="str">
        <f ca="1">'Udregning af resultater'!N33</f>
        <v/>
      </c>
      <c r="B40" s="241" t="str">
        <f ca="1">'Udregning af resultater'!O33</f>
        <v/>
      </c>
      <c r="C40" s="259" t="str">
        <f t="shared" ca="1" si="27"/>
        <v/>
      </c>
      <c r="D40" s="260"/>
      <c r="E40" s="261"/>
      <c r="F40" s="261"/>
      <c r="G40" s="262"/>
      <c r="H40" s="246" t="str">
        <f t="shared" si="1"/>
        <v/>
      </c>
      <c r="I40" s="246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47">
        <f t="shared" si="4"/>
        <v>0</v>
      </c>
      <c r="P40" s="260"/>
      <c r="Q40" s="261"/>
      <c r="R40" s="261"/>
      <c r="S40" s="262"/>
      <c r="T40" s="248" t="str">
        <f t="shared" si="5"/>
        <v/>
      </c>
      <c r="U40" s="247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47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47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47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46">
        <f t="shared" si="14"/>
        <v>0</v>
      </c>
      <c r="AT40" s="263" t="str">
        <f t="shared" si="15"/>
        <v/>
      </c>
      <c r="AU40" s="246" t="e">
        <f t="shared" si="16"/>
        <v>#VALUE!</v>
      </c>
      <c r="AV40" s="263" t="str">
        <f ca="1">IF(ISNUMBER(A40),'Udregning af resultater'!AI33,"")</f>
        <v/>
      </c>
      <c r="AW40" s="263" t="str">
        <f ca="1">IF(ISNUMBER(A40),'Udregning af resultater'!AJ33,"")</f>
        <v/>
      </c>
      <c r="AX40" s="264"/>
      <c r="AY40" s="265"/>
      <c r="AZ40" s="265"/>
      <c r="BA40" s="266"/>
      <c r="BB40" s="248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68"/>
      <c r="CA40" s="267"/>
      <c r="CB40" s="269"/>
      <c r="CC40" s="269"/>
      <c r="CD40" s="270"/>
      <c r="CE40" s="216" t="str">
        <f t="shared" si="25"/>
        <v/>
      </c>
      <c r="CF40" s="263">
        <f t="shared" si="26"/>
        <v>0</v>
      </c>
      <c r="CG40" s="281"/>
      <c r="CH40" s="63">
        <f t="shared" si="0"/>
        <v>0</v>
      </c>
    </row>
    <row r="41" spans="1:86" s="257" customFormat="1" ht="14.1" customHeight="1" x14ac:dyDescent="0.3">
      <c r="A41" s="258" t="str">
        <f ca="1">'Udregning af resultater'!N34</f>
        <v/>
      </c>
      <c r="B41" s="241" t="str">
        <f ca="1">'Udregning af resultater'!O34</f>
        <v/>
      </c>
      <c r="C41" s="259" t="str">
        <f t="shared" ca="1" si="27"/>
        <v/>
      </c>
      <c r="D41" s="260"/>
      <c r="E41" s="261"/>
      <c r="F41" s="261"/>
      <c r="G41" s="262"/>
      <c r="H41" s="246" t="str">
        <f t="shared" si="1"/>
        <v/>
      </c>
      <c r="I41" s="246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47">
        <f t="shared" si="4"/>
        <v>0</v>
      </c>
      <c r="P41" s="260"/>
      <c r="Q41" s="261"/>
      <c r="R41" s="261"/>
      <c r="S41" s="262"/>
      <c r="T41" s="248" t="str">
        <f t="shared" si="5"/>
        <v/>
      </c>
      <c r="U41" s="247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47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47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47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46">
        <f t="shared" si="14"/>
        <v>0</v>
      </c>
      <c r="AT41" s="263" t="str">
        <f t="shared" si="15"/>
        <v/>
      </c>
      <c r="AU41" s="246" t="e">
        <f t="shared" si="16"/>
        <v>#VALUE!</v>
      </c>
      <c r="AV41" s="263" t="str">
        <f ca="1">IF(ISNUMBER(A41),'Udregning af resultater'!AI34,"")</f>
        <v/>
      </c>
      <c r="AW41" s="263" t="str">
        <f ca="1">IF(ISNUMBER(A41),'Udregning af resultater'!AJ34,"")</f>
        <v/>
      </c>
      <c r="AX41" s="264"/>
      <c r="AY41" s="265"/>
      <c r="AZ41" s="265"/>
      <c r="BA41" s="266"/>
      <c r="BB41" s="248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68"/>
      <c r="CA41" s="267"/>
      <c r="CB41" s="269"/>
      <c r="CC41" s="269"/>
      <c r="CD41" s="270"/>
      <c r="CE41" s="216" t="str">
        <f t="shared" si="25"/>
        <v/>
      </c>
      <c r="CF41" s="263">
        <f t="shared" si="26"/>
        <v>0</v>
      </c>
      <c r="CG41" s="281"/>
      <c r="CH41" s="63">
        <f t="shared" si="0"/>
        <v>0</v>
      </c>
    </row>
    <row r="42" spans="1:86" s="257" customFormat="1" ht="14.1" customHeight="1" x14ac:dyDescent="0.3">
      <c r="A42" s="258" t="str">
        <f ca="1">'Udregning af resultater'!N35</f>
        <v/>
      </c>
      <c r="B42" s="241" t="str">
        <f ca="1">'Udregning af resultater'!O35</f>
        <v/>
      </c>
      <c r="C42" s="259" t="str">
        <f t="shared" ca="1" si="27"/>
        <v/>
      </c>
      <c r="D42" s="260"/>
      <c r="E42" s="261"/>
      <c r="F42" s="261"/>
      <c r="G42" s="262"/>
      <c r="H42" s="246" t="str">
        <f t="shared" si="1"/>
        <v/>
      </c>
      <c r="I42" s="246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47">
        <f t="shared" si="4"/>
        <v>0</v>
      </c>
      <c r="P42" s="260"/>
      <c r="Q42" s="261"/>
      <c r="R42" s="261"/>
      <c r="S42" s="262"/>
      <c r="T42" s="248" t="str">
        <f t="shared" si="5"/>
        <v/>
      </c>
      <c r="U42" s="247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47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47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47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46">
        <f t="shared" si="14"/>
        <v>0</v>
      </c>
      <c r="AT42" s="263" t="str">
        <f t="shared" si="15"/>
        <v/>
      </c>
      <c r="AU42" s="246" t="e">
        <f t="shared" si="16"/>
        <v>#VALUE!</v>
      </c>
      <c r="AV42" s="263" t="str">
        <f ca="1">IF(ISNUMBER(A42),'Udregning af resultater'!AI35,"")</f>
        <v/>
      </c>
      <c r="AW42" s="263" t="str">
        <f ca="1">IF(ISNUMBER(A42),'Udregning af resultater'!AJ35,"")</f>
        <v/>
      </c>
      <c r="AX42" s="264"/>
      <c r="AY42" s="265"/>
      <c r="AZ42" s="265"/>
      <c r="BA42" s="266"/>
      <c r="BB42" s="248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68"/>
      <c r="CA42" s="267"/>
      <c r="CB42" s="269"/>
      <c r="CC42" s="269"/>
      <c r="CD42" s="270"/>
      <c r="CE42" s="216" t="str">
        <f t="shared" si="25"/>
        <v/>
      </c>
      <c r="CF42" s="263">
        <f t="shared" si="26"/>
        <v>0</v>
      </c>
      <c r="CG42" s="281"/>
      <c r="CH42" s="63">
        <f t="shared" si="0"/>
        <v>0</v>
      </c>
    </row>
    <row r="43" spans="1:86" s="257" customFormat="1" ht="14.1" customHeight="1" x14ac:dyDescent="0.3">
      <c r="A43" s="258" t="str">
        <f ca="1">'Udregning af resultater'!N36</f>
        <v/>
      </c>
      <c r="B43" s="241" t="str">
        <f ca="1">'Udregning af resultater'!O36</f>
        <v/>
      </c>
      <c r="C43" s="259" t="str">
        <f t="shared" ca="1" si="27"/>
        <v/>
      </c>
      <c r="D43" s="260"/>
      <c r="E43" s="261"/>
      <c r="F43" s="261"/>
      <c r="G43" s="262"/>
      <c r="H43" s="246" t="str">
        <f t="shared" si="1"/>
        <v/>
      </c>
      <c r="I43" s="246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47">
        <f t="shared" si="4"/>
        <v>0</v>
      </c>
      <c r="P43" s="260"/>
      <c r="Q43" s="261"/>
      <c r="R43" s="261"/>
      <c r="S43" s="262"/>
      <c r="T43" s="248" t="str">
        <f t="shared" si="5"/>
        <v/>
      </c>
      <c r="U43" s="247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47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47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47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46">
        <f t="shared" si="14"/>
        <v>0</v>
      </c>
      <c r="AT43" s="263" t="str">
        <f t="shared" si="15"/>
        <v/>
      </c>
      <c r="AU43" s="246" t="e">
        <f t="shared" si="16"/>
        <v>#VALUE!</v>
      </c>
      <c r="AV43" s="263" t="str">
        <f ca="1">IF(ISNUMBER(A43),'Udregning af resultater'!AI36,"")</f>
        <v/>
      </c>
      <c r="AW43" s="263" t="str">
        <f ca="1">IF(ISNUMBER(A43),'Udregning af resultater'!AJ36,"")</f>
        <v/>
      </c>
      <c r="AX43" s="264"/>
      <c r="AY43" s="265"/>
      <c r="AZ43" s="265"/>
      <c r="BA43" s="266"/>
      <c r="BB43" s="248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68"/>
      <c r="CA43" s="267"/>
      <c r="CB43" s="269"/>
      <c r="CC43" s="269"/>
      <c r="CD43" s="270"/>
      <c r="CE43" s="216" t="str">
        <f t="shared" si="25"/>
        <v/>
      </c>
      <c r="CF43" s="263">
        <f t="shared" si="26"/>
        <v>0</v>
      </c>
      <c r="CG43" s="281"/>
      <c r="CH43" s="63">
        <f t="shared" si="0"/>
        <v>0</v>
      </c>
    </row>
    <row r="44" spans="1:86" s="257" customFormat="1" ht="14.1" customHeight="1" x14ac:dyDescent="0.3">
      <c r="A44" s="258" t="str">
        <f ca="1">'Udregning af resultater'!N37</f>
        <v/>
      </c>
      <c r="B44" s="241" t="str">
        <f ca="1">'Udregning af resultater'!O37</f>
        <v/>
      </c>
      <c r="C44" s="259" t="str">
        <f t="shared" ca="1" si="27"/>
        <v/>
      </c>
      <c r="D44" s="260"/>
      <c r="E44" s="261"/>
      <c r="F44" s="261"/>
      <c r="G44" s="262"/>
      <c r="H44" s="246" t="str">
        <f t="shared" si="1"/>
        <v/>
      </c>
      <c r="I44" s="246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47">
        <f t="shared" si="4"/>
        <v>0</v>
      </c>
      <c r="P44" s="260"/>
      <c r="Q44" s="261"/>
      <c r="R44" s="261"/>
      <c r="S44" s="262"/>
      <c r="T44" s="248" t="str">
        <f t="shared" si="5"/>
        <v/>
      </c>
      <c r="U44" s="247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47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47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47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46">
        <f t="shared" si="14"/>
        <v>0</v>
      </c>
      <c r="AT44" s="263" t="str">
        <f t="shared" si="15"/>
        <v/>
      </c>
      <c r="AU44" s="246" t="e">
        <f t="shared" si="16"/>
        <v>#VALUE!</v>
      </c>
      <c r="AV44" s="263" t="str">
        <f ca="1">IF(ISNUMBER(A44),'Udregning af resultater'!AI37,"")</f>
        <v/>
      </c>
      <c r="AW44" s="263" t="str">
        <f ca="1">IF(ISNUMBER(A44),'Udregning af resultater'!AJ37,"")</f>
        <v/>
      </c>
      <c r="AX44" s="264"/>
      <c r="AY44" s="265"/>
      <c r="AZ44" s="265"/>
      <c r="BA44" s="266"/>
      <c r="BB44" s="248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68"/>
      <c r="CA44" s="267"/>
      <c r="CB44" s="269"/>
      <c r="CC44" s="269"/>
      <c r="CD44" s="270"/>
      <c r="CE44" s="216" t="str">
        <f t="shared" si="25"/>
        <v/>
      </c>
      <c r="CF44" s="263">
        <f t="shared" si="26"/>
        <v>0</v>
      </c>
      <c r="CG44" s="281"/>
      <c r="CH44" s="63">
        <f t="shared" si="0"/>
        <v>0</v>
      </c>
    </row>
    <row r="45" spans="1:86" s="257" customFormat="1" ht="14.1" customHeight="1" x14ac:dyDescent="0.3">
      <c r="A45" s="258" t="str">
        <f ca="1">'Udregning af resultater'!N38</f>
        <v/>
      </c>
      <c r="B45" s="241" t="str">
        <f ca="1">'Udregning af resultater'!O38</f>
        <v/>
      </c>
      <c r="C45" s="259" t="str">
        <f t="shared" ca="1" si="27"/>
        <v/>
      </c>
      <c r="D45" s="260"/>
      <c r="E45" s="261"/>
      <c r="F45" s="261"/>
      <c r="G45" s="262"/>
      <c r="H45" s="246" t="str">
        <f t="shared" si="1"/>
        <v/>
      </c>
      <c r="I45" s="246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47">
        <f t="shared" si="4"/>
        <v>0</v>
      </c>
      <c r="P45" s="260"/>
      <c r="Q45" s="261"/>
      <c r="R45" s="261"/>
      <c r="S45" s="262"/>
      <c r="T45" s="248" t="str">
        <f t="shared" si="5"/>
        <v/>
      </c>
      <c r="U45" s="247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47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47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47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46">
        <f t="shared" si="14"/>
        <v>0</v>
      </c>
      <c r="AT45" s="263" t="str">
        <f t="shared" si="15"/>
        <v/>
      </c>
      <c r="AU45" s="246" t="e">
        <f t="shared" si="16"/>
        <v>#VALUE!</v>
      </c>
      <c r="AV45" s="263" t="str">
        <f ca="1">IF(ISNUMBER(A45),'Udregning af resultater'!AI38,"")</f>
        <v/>
      </c>
      <c r="AW45" s="263" t="str">
        <f ca="1">IF(ISNUMBER(A45),'Udregning af resultater'!AJ38,"")</f>
        <v/>
      </c>
      <c r="AX45" s="264"/>
      <c r="AY45" s="265"/>
      <c r="AZ45" s="265"/>
      <c r="BA45" s="266"/>
      <c r="BB45" s="248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74"/>
      <c r="CA45" s="267"/>
      <c r="CB45" s="269"/>
      <c r="CC45" s="269"/>
      <c r="CD45" s="270"/>
      <c r="CE45" s="216" t="str">
        <f t="shared" si="25"/>
        <v/>
      </c>
      <c r="CF45" s="263">
        <f t="shared" si="26"/>
        <v>0</v>
      </c>
      <c r="CG45" s="281"/>
      <c r="CH45" s="63">
        <f t="shared" ref="CH45" si="28">IFERROR(ROUND(AVERAGE(CG45:CG45),1),0)</f>
        <v>0</v>
      </c>
    </row>
    <row r="47" spans="1:86" x14ac:dyDescent="0.3">
      <c r="H47" s="165"/>
    </row>
    <row r="48" spans="1:86" x14ac:dyDescent="0.3">
      <c r="H48" s="16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1">
    <mergeCell ref="BV9:BY9"/>
    <mergeCell ref="CA9:CD9"/>
    <mergeCell ref="CG3:CG8"/>
    <mergeCell ref="BV3:BV8"/>
    <mergeCell ref="BV2:CE2"/>
    <mergeCell ref="BW3:BW8"/>
    <mergeCell ref="BX3:BX8"/>
    <mergeCell ref="BY3:BY8"/>
    <mergeCell ref="BZ3:BZ8"/>
    <mergeCell ref="CA3:CA8"/>
    <mergeCell ref="CB3:CB8"/>
    <mergeCell ref="CC3:CC8"/>
    <mergeCell ref="CD3:CD8"/>
    <mergeCell ref="CE3:CE8"/>
    <mergeCell ref="BP3:BP8"/>
    <mergeCell ref="BQ3:BQ8"/>
    <mergeCell ref="BR3:BR8"/>
    <mergeCell ref="BS3:BS8"/>
    <mergeCell ref="BT3:BT8"/>
    <mergeCell ref="BN3:BN8"/>
    <mergeCell ref="BM3:BM8"/>
    <mergeCell ref="BL3:BL8"/>
    <mergeCell ref="BK3:BK8"/>
    <mergeCell ref="BJ3:BJ8"/>
    <mergeCell ref="BD3:BD8"/>
    <mergeCell ref="BE3:BE8"/>
    <mergeCell ref="BF3:BF8"/>
    <mergeCell ref="BG3:BG8"/>
    <mergeCell ref="BH3:BH8"/>
    <mergeCell ref="AX3:AX8"/>
    <mergeCell ref="AY3:AY8"/>
    <mergeCell ref="AZ3:AZ8"/>
    <mergeCell ref="BA3:BA8"/>
    <mergeCell ref="BB3:BB8"/>
    <mergeCell ref="AQ3:AQ8"/>
    <mergeCell ref="AR3:AR8"/>
    <mergeCell ref="AH3:AH8"/>
    <mergeCell ref="AI3:AI8"/>
    <mergeCell ref="AJ3:AJ8"/>
    <mergeCell ref="AK3:AK8"/>
    <mergeCell ref="AL3:AL8"/>
    <mergeCell ref="AS3:AS8"/>
    <mergeCell ref="V2:AT2"/>
    <mergeCell ref="AT3:AT8"/>
    <mergeCell ref="AB3:AB8"/>
    <mergeCell ref="AC3:AC8"/>
    <mergeCell ref="AD3:AD8"/>
    <mergeCell ref="AE3:AE8"/>
    <mergeCell ref="AF3:AF8"/>
    <mergeCell ref="V3:V8"/>
    <mergeCell ref="W3:W8"/>
    <mergeCell ref="X3:X8"/>
    <mergeCell ref="Y3:Y8"/>
    <mergeCell ref="Z3:Z8"/>
    <mergeCell ref="AN3:AN8"/>
    <mergeCell ref="AO3:AO8"/>
    <mergeCell ref="AP3:AP8"/>
    <mergeCell ref="T3:T8"/>
    <mergeCell ref="P3:P8"/>
    <mergeCell ref="Q3:Q8"/>
    <mergeCell ref="R3:R8"/>
    <mergeCell ref="S3:S8"/>
    <mergeCell ref="A5:B5"/>
    <mergeCell ref="N3:N8"/>
    <mergeCell ref="J2:N2"/>
    <mergeCell ref="J3:J8"/>
    <mergeCell ref="K3:K8"/>
    <mergeCell ref="L3:L8"/>
    <mergeCell ref="M3:M8"/>
    <mergeCell ref="H3:H8"/>
    <mergeCell ref="D2:H2"/>
    <mergeCell ref="D3:D8"/>
    <mergeCell ref="E3:E8"/>
    <mergeCell ref="F3:F8"/>
    <mergeCell ref="G3:G8"/>
    <mergeCell ref="BP2:BT2"/>
    <mergeCell ref="V1:AQ1"/>
    <mergeCell ref="P2:T2"/>
    <mergeCell ref="AX2:BB2"/>
    <mergeCell ref="BD2:BH2"/>
    <mergeCell ref="BJ2:BN2"/>
  </mergeCells>
  <printOptions verticalCentered="1"/>
  <pageMargins left="0.38" right="0.19685039370078741" top="0" bottom="0" header="0" footer="0"/>
  <pageSetup paperSize="9" scale="74" fitToWidth="3" orientation="landscape" r:id="rId1"/>
  <headerFooter alignWithMargins="0">
    <oddFooter>&amp;L&amp;P af 3&amp;CStubjord&amp;R&amp;D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pageSetUpPr fitToPage="1"/>
  </sheetPr>
  <dimension ref="A1:CW50"/>
  <sheetViews>
    <sheetView showGridLines="0" zoomScale="80" zoomScaleNormal="8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6.8867187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6.44140625" style="12" hidden="1" customWidth="1"/>
    <col min="48" max="49" width="13.6640625" style="12" customWidth="1"/>
    <col min="50" max="54" width="5.44140625" style="12" customWidth="1"/>
    <col min="55" max="55" width="5.44140625" style="12" hidden="1" customWidth="1"/>
    <col min="56" max="60" width="5.44140625" style="12" customWidth="1"/>
    <col min="61" max="61" width="5.44140625" style="12" hidden="1" customWidth="1"/>
    <col min="62" max="66" width="5.44140625" style="12" customWidth="1"/>
    <col min="67" max="67" width="5.44140625" style="12" hidden="1" customWidth="1"/>
    <col min="68" max="72" width="5.44140625" style="12" customWidth="1"/>
    <col min="73" max="73" width="5.44140625" style="12" hidden="1" customWidth="1"/>
    <col min="74" max="77" width="5.44140625" style="12" customWidth="1"/>
    <col min="78" max="78" width="0.109375" style="12" customWidth="1"/>
    <col min="79" max="83" width="5.44140625" style="12" customWidth="1"/>
    <col min="84" max="84" width="4.33203125" style="12" hidden="1" customWidth="1"/>
    <col min="85" max="85" width="20" style="12" customWidth="1"/>
    <col min="86" max="86" width="9.109375" style="12" hidden="1" customWidth="1"/>
    <col min="87" max="16384" width="9.109375" style="12"/>
  </cols>
  <sheetData>
    <row r="1" spans="1:101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</row>
    <row r="2" spans="1:101" ht="21.75" customHeight="1" thickBot="1" x14ac:dyDescent="0.3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08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223"/>
      <c r="CI2" s="220"/>
      <c r="CJ2" s="226"/>
      <c r="CK2" s="226"/>
      <c r="CL2" s="226"/>
      <c r="CM2" s="226"/>
      <c r="CN2" s="226"/>
      <c r="CO2" s="215"/>
      <c r="CP2" s="226"/>
      <c r="CQ2" s="226"/>
      <c r="CR2" s="226"/>
      <c r="CS2" s="215"/>
      <c r="CT2" s="220"/>
      <c r="CU2" s="218"/>
      <c r="CV2" s="218"/>
      <c r="CW2" s="218"/>
    </row>
    <row r="3" spans="1:101" ht="26.1" customHeight="1" x14ac:dyDescent="0.3">
      <c r="A3" s="186"/>
      <c r="B3" s="186"/>
      <c r="C3" s="160"/>
      <c r="D3" s="309" t="str">
        <f>'Udregning af resultater'!$AA46</f>
        <v>Dommer mangler</v>
      </c>
      <c r="E3" s="336" t="str">
        <f>'Udregning af resultater'!$AA47</f>
        <v>Dommer mangler</v>
      </c>
      <c r="F3" s="336" t="str">
        <f>'Udregning af resultater'!$AA48</f>
        <v>Dommer mangler</v>
      </c>
      <c r="G3" s="336" t="str">
        <f>'Udregning af resultater'!$AA49</f>
        <v>Dommer mangler</v>
      </c>
      <c r="H3" s="307" t="s">
        <v>137</v>
      </c>
      <c r="I3" s="187"/>
      <c r="J3" s="309" t="str">
        <f>'Udregning af resultater'!$AA50</f>
        <v>Dommer mangler</v>
      </c>
      <c r="K3" s="336" t="str">
        <f>'Udregning af resultater'!$AA51</f>
        <v>Dommer mangler</v>
      </c>
      <c r="L3" s="336" t="str">
        <f>'Udregning af resultater'!$AA52</f>
        <v>Dommer mangler</v>
      </c>
      <c r="M3" s="336" t="str">
        <f>'Udregning af resultater'!$AA53</f>
        <v>Dommer mangler</v>
      </c>
      <c r="N3" s="306" t="s">
        <v>138</v>
      </c>
      <c r="O3" s="187"/>
      <c r="P3" s="309" t="str">
        <f>'Udregning af resultater'!$AA54</f>
        <v>Dommer mangler</v>
      </c>
      <c r="Q3" s="336" t="str">
        <f>'Udregning af resultater'!$AA55</f>
        <v>Dommer mangler</v>
      </c>
      <c r="R3" s="336" t="str">
        <f>'Udregning af resultater'!$AA56</f>
        <v>Dommer mangler</v>
      </c>
      <c r="S3" s="336" t="str">
        <f>'Udregning af resultater'!$AA57</f>
        <v>Dommer mangler</v>
      </c>
      <c r="T3" s="314" t="s">
        <v>139</v>
      </c>
      <c r="U3" s="187"/>
      <c r="V3" s="309" t="str">
        <f>'Udregning af resultater'!$AA58</f>
        <v>Dommer mangler</v>
      </c>
      <c r="W3" s="336" t="str">
        <f>'Udregning af resultater'!$AA59</f>
        <v>Dommer mangler</v>
      </c>
      <c r="X3" s="336" t="str">
        <f>'Udregning af resultater'!$AA60</f>
        <v>Dommer mangler</v>
      </c>
      <c r="Y3" s="336" t="str">
        <f>'Udregning af resultater'!$AA61</f>
        <v>Dommer mangler</v>
      </c>
      <c r="Z3" s="317" t="s">
        <v>57</v>
      </c>
      <c r="AA3" s="187"/>
      <c r="AB3" s="309" t="str">
        <f>'Udregning af resultater'!$AA58</f>
        <v>Dommer mangler</v>
      </c>
      <c r="AC3" s="336" t="str">
        <f>'Udregning af resultater'!$AA59</f>
        <v>Dommer mangler</v>
      </c>
      <c r="AD3" s="336" t="str">
        <f>'Udregning af resultater'!$AA60</f>
        <v>Dommer mangler</v>
      </c>
      <c r="AE3" s="336" t="str">
        <f>'Udregning af resultater'!$AA61</f>
        <v>Dommer mangler</v>
      </c>
      <c r="AF3" s="317" t="s">
        <v>58</v>
      </c>
      <c r="AG3" s="187"/>
      <c r="AH3" s="309" t="str">
        <f>'Udregning af resultater'!$AA58</f>
        <v>Dommer mangler</v>
      </c>
      <c r="AI3" s="336" t="str">
        <f>'Udregning af resultater'!$AA59</f>
        <v>Dommer mangler</v>
      </c>
      <c r="AJ3" s="336" t="str">
        <f>'Udregning af resultater'!$AA60</f>
        <v>Dommer mangler</v>
      </c>
      <c r="AK3" s="336" t="str">
        <f>'Udregning af resultater'!$AA61</f>
        <v>Dommer mangler</v>
      </c>
      <c r="AL3" s="306" t="s">
        <v>59</v>
      </c>
      <c r="AM3" s="187"/>
      <c r="AN3" s="309" t="str">
        <f>'Udregning af resultater'!$AA58</f>
        <v>Dommer mangler</v>
      </c>
      <c r="AO3" s="336" t="str">
        <f>'Udregning af resultater'!$AA59</f>
        <v>Dommer mangler</v>
      </c>
      <c r="AP3" s="336" t="str">
        <f>'Udregning af resultater'!$AA60</f>
        <v>Dommer mangler</v>
      </c>
      <c r="AQ3" s="336" t="str">
        <f>'Udregning af resultater'!$AA61</f>
        <v>Dommer mangler</v>
      </c>
      <c r="AR3" s="322" t="s">
        <v>60</v>
      </c>
      <c r="AS3" s="335" t="s">
        <v>116</v>
      </c>
      <c r="AT3" s="317" t="s">
        <v>114</v>
      </c>
      <c r="AU3" s="344" t="s">
        <v>115</v>
      </c>
      <c r="AV3" s="221"/>
      <c r="AW3" s="189"/>
      <c r="AX3" s="309" t="str">
        <f>'Udregning af resultater'!$AA70</f>
        <v>Dommer mangler</v>
      </c>
      <c r="AY3" s="336" t="str">
        <f>'Udregning af resultater'!$AA71</f>
        <v>Dommer mangler</v>
      </c>
      <c r="AZ3" s="336" t="str">
        <f>'Udregning af resultater'!$AA72</f>
        <v>Dommer mangler</v>
      </c>
      <c r="BA3" s="336" t="str">
        <f>'Udregning af resultater'!$AA73</f>
        <v>Dommer mangler</v>
      </c>
      <c r="BB3" s="314" t="s">
        <v>144</v>
      </c>
      <c r="BC3" s="184"/>
      <c r="BD3" s="309" t="str">
        <f>'Udregning af resultater'!$AA74</f>
        <v>Dommer mangler</v>
      </c>
      <c r="BE3" s="336" t="str">
        <f>'Udregning af resultater'!$AA75</f>
        <v>Dommer mangler</v>
      </c>
      <c r="BF3" s="336" t="str">
        <f>'Udregning af resultater'!$AA76</f>
        <v>Dommer mangler</v>
      </c>
      <c r="BG3" s="336" t="str">
        <f>'Udregning af resultater'!$AA77</f>
        <v>Dommer mangler</v>
      </c>
      <c r="BH3" s="317" t="s">
        <v>145</v>
      </c>
      <c r="BI3" s="184"/>
      <c r="BJ3" s="309" t="str">
        <f>'Udregning af resultater'!$AA78</f>
        <v>Dommer mangler</v>
      </c>
      <c r="BK3" s="336" t="str">
        <f>'Udregning af resultater'!$AA79</f>
        <v>Dommer mangler</v>
      </c>
      <c r="BL3" s="336" t="str">
        <f>'Udregning af resultater'!$AA80</f>
        <v>Dommer mangler</v>
      </c>
      <c r="BM3" s="336" t="str">
        <f>'Udregning af resultater'!$AA81</f>
        <v>Dommer mangler</v>
      </c>
      <c r="BN3" s="317" t="s">
        <v>146</v>
      </c>
      <c r="BO3" s="190"/>
      <c r="BP3" s="309" t="str">
        <f>'Udregning af resultater'!$AA82</f>
        <v>Dommer mangler</v>
      </c>
      <c r="BQ3" s="336" t="str">
        <f>'Udregning af resultater'!$AA83</f>
        <v>Dommer mangler</v>
      </c>
      <c r="BR3" s="336" t="str">
        <f>'Udregning af resultater'!$AA84</f>
        <v>Dommer mangler</v>
      </c>
      <c r="BS3" s="336" t="str">
        <f>'Udregning af resultater'!$AA85</f>
        <v>Dommer mangler</v>
      </c>
      <c r="BT3" s="317" t="s">
        <v>147</v>
      </c>
      <c r="BU3" s="190"/>
      <c r="BV3" s="309" t="str">
        <f>'Udregning af resultater'!$AA86</f>
        <v>Dommer mangler</v>
      </c>
      <c r="BW3" s="336" t="str">
        <f>'Udregning af resultater'!$AA87</f>
        <v>Dommer mangler</v>
      </c>
      <c r="BX3" s="336" t="str">
        <f>'Udregning af resultater'!$AA88</f>
        <v>Dommer mangler</v>
      </c>
      <c r="BY3" s="336" t="str">
        <f>'Udregning af resultater'!$AA89</f>
        <v>Dommer mangler</v>
      </c>
      <c r="BZ3" s="333"/>
      <c r="CA3" s="335" t="str">
        <f>'Udregning af resultater'!$AA86</f>
        <v>Dommer mangler</v>
      </c>
      <c r="CB3" s="336" t="str">
        <f>'Udregning af resultater'!$AA87</f>
        <v>Dommer mangler</v>
      </c>
      <c r="CC3" s="336" t="str">
        <f>'Udregning af resultater'!$AA88</f>
        <v>Dommer mangler</v>
      </c>
      <c r="CD3" s="336" t="str">
        <f>'Udregning af resultater'!$AA89</f>
        <v>Dommer mangler</v>
      </c>
      <c r="CE3" s="307" t="s">
        <v>148</v>
      </c>
      <c r="CF3" s="184"/>
      <c r="CG3" s="330" t="str">
        <f>IF(ISBLANK(Hovedmenu!F25),"",Hovedmenu!F25)</f>
        <v/>
      </c>
      <c r="CH3" s="341">
        <f>Hovedmenu!G25</f>
        <v>0</v>
      </c>
      <c r="CI3" s="227"/>
      <c r="CJ3" s="227"/>
      <c r="CK3" s="228"/>
      <c r="CL3" s="228"/>
      <c r="CM3" s="228"/>
      <c r="CN3" s="227"/>
      <c r="CO3" s="184"/>
      <c r="CP3" s="227"/>
      <c r="CQ3" s="228"/>
      <c r="CR3" s="228"/>
      <c r="CS3" s="184"/>
      <c r="CT3" s="227"/>
      <c r="CU3" s="218"/>
      <c r="CV3" s="218"/>
      <c r="CW3" s="218"/>
    </row>
    <row r="4" spans="1:101" ht="26.1" customHeight="1" x14ac:dyDescent="0.3">
      <c r="A4" s="161"/>
      <c r="B4" s="161"/>
      <c r="C4" s="160"/>
      <c r="D4" s="310"/>
      <c r="E4" s="336"/>
      <c r="F4" s="336"/>
      <c r="G4" s="336"/>
      <c r="H4" s="307"/>
      <c r="I4" s="187"/>
      <c r="J4" s="310"/>
      <c r="K4" s="336"/>
      <c r="L4" s="336"/>
      <c r="M4" s="336"/>
      <c r="N4" s="307"/>
      <c r="O4" s="187"/>
      <c r="P4" s="310"/>
      <c r="Q4" s="336"/>
      <c r="R4" s="336"/>
      <c r="S4" s="336"/>
      <c r="T4" s="338"/>
      <c r="U4" s="187"/>
      <c r="V4" s="310"/>
      <c r="W4" s="336"/>
      <c r="X4" s="336"/>
      <c r="Y4" s="336"/>
      <c r="Z4" s="317"/>
      <c r="AA4" s="187"/>
      <c r="AB4" s="310"/>
      <c r="AC4" s="336"/>
      <c r="AD4" s="336"/>
      <c r="AE4" s="336"/>
      <c r="AF4" s="317"/>
      <c r="AG4" s="187"/>
      <c r="AH4" s="310"/>
      <c r="AI4" s="336"/>
      <c r="AJ4" s="336"/>
      <c r="AK4" s="336"/>
      <c r="AL4" s="307"/>
      <c r="AM4" s="187"/>
      <c r="AN4" s="310"/>
      <c r="AO4" s="336"/>
      <c r="AP4" s="336"/>
      <c r="AQ4" s="336"/>
      <c r="AR4" s="322"/>
      <c r="AS4" s="322"/>
      <c r="AT4" s="317"/>
      <c r="AU4" s="345"/>
      <c r="AV4" s="221"/>
      <c r="AW4" s="189"/>
      <c r="AX4" s="310"/>
      <c r="AY4" s="336"/>
      <c r="AZ4" s="336"/>
      <c r="BA4" s="336"/>
      <c r="BB4" s="324"/>
      <c r="BC4" s="184"/>
      <c r="BD4" s="310"/>
      <c r="BE4" s="336"/>
      <c r="BF4" s="336"/>
      <c r="BG4" s="336"/>
      <c r="BH4" s="317"/>
      <c r="BI4" s="184"/>
      <c r="BJ4" s="310"/>
      <c r="BK4" s="336"/>
      <c r="BL4" s="336"/>
      <c r="BM4" s="336"/>
      <c r="BN4" s="317"/>
      <c r="BO4" s="190"/>
      <c r="BP4" s="310"/>
      <c r="BQ4" s="336"/>
      <c r="BR4" s="336"/>
      <c r="BS4" s="336"/>
      <c r="BT4" s="317"/>
      <c r="BU4" s="190"/>
      <c r="BV4" s="310"/>
      <c r="BW4" s="336"/>
      <c r="BX4" s="336"/>
      <c r="BY4" s="336"/>
      <c r="BZ4" s="333"/>
      <c r="CA4" s="322"/>
      <c r="CB4" s="336"/>
      <c r="CC4" s="336"/>
      <c r="CD4" s="336"/>
      <c r="CE4" s="307"/>
      <c r="CF4" s="184"/>
      <c r="CG4" s="331"/>
      <c r="CH4" s="342"/>
      <c r="CI4" s="227"/>
      <c r="CJ4" s="227"/>
      <c r="CK4" s="228"/>
      <c r="CL4" s="228"/>
      <c r="CM4" s="228"/>
      <c r="CN4" s="227"/>
      <c r="CO4" s="184"/>
      <c r="CP4" s="227"/>
      <c r="CQ4" s="228"/>
      <c r="CR4" s="228"/>
      <c r="CS4" s="184"/>
      <c r="CT4" s="227"/>
      <c r="CU4" s="218"/>
      <c r="CV4" s="218"/>
      <c r="CW4" s="218"/>
    </row>
    <row r="5" spans="1:101" ht="48" customHeight="1" x14ac:dyDescent="0.3">
      <c r="A5" s="305" t="s">
        <v>3</v>
      </c>
      <c r="B5" s="305"/>
      <c r="C5" s="160"/>
      <c r="D5" s="310"/>
      <c r="E5" s="336"/>
      <c r="F5" s="336"/>
      <c r="G5" s="336"/>
      <c r="H5" s="307"/>
      <c r="I5" s="187"/>
      <c r="J5" s="310"/>
      <c r="K5" s="336"/>
      <c r="L5" s="336"/>
      <c r="M5" s="336"/>
      <c r="N5" s="307"/>
      <c r="O5" s="187"/>
      <c r="P5" s="310"/>
      <c r="Q5" s="336"/>
      <c r="R5" s="336"/>
      <c r="S5" s="336"/>
      <c r="T5" s="338"/>
      <c r="U5" s="187"/>
      <c r="V5" s="310"/>
      <c r="W5" s="336"/>
      <c r="X5" s="336"/>
      <c r="Y5" s="336"/>
      <c r="Z5" s="317"/>
      <c r="AA5" s="187"/>
      <c r="AB5" s="310"/>
      <c r="AC5" s="336"/>
      <c r="AD5" s="336"/>
      <c r="AE5" s="336"/>
      <c r="AF5" s="317"/>
      <c r="AG5" s="187"/>
      <c r="AH5" s="310"/>
      <c r="AI5" s="336"/>
      <c r="AJ5" s="336"/>
      <c r="AK5" s="336"/>
      <c r="AL5" s="307"/>
      <c r="AM5" s="187"/>
      <c r="AN5" s="310"/>
      <c r="AO5" s="336"/>
      <c r="AP5" s="336"/>
      <c r="AQ5" s="336"/>
      <c r="AR5" s="322"/>
      <c r="AS5" s="322"/>
      <c r="AT5" s="317"/>
      <c r="AU5" s="345"/>
      <c r="AV5" s="221"/>
      <c r="AW5" s="189"/>
      <c r="AX5" s="310"/>
      <c r="AY5" s="336"/>
      <c r="AZ5" s="336"/>
      <c r="BA5" s="336"/>
      <c r="BB5" s="324"/>
      <c r="BC5" s="184"/>
      <c r="BD5" s="310"/>
      <c r="BE5" s="336"/>
      <c r="BF5" s="336"/>
      <c r="BG5" s="336"/>
      <c r="BH5" s="317"/>
      <c r="BI5" s="184"/>
      <c r="BJ5" s="310"/>
      <c r="BK5" s="336"/>
      <c r="BL5" s="336"/>
      <c r="BM5" s="336"/>
      <c r="BN5" s="317"/>
      <c r="BO5" s="190"/>
      <c r="BP5" s="310"/>
      <c r="BQ5" s="336"/>
      <c r="BR5" s="336"/>
      <c r="BS5" s="336"/>
      <c r="BT5" s="317"/>
      <c r="BU5" s="190"/>
      <c r="BV5" s="310"/>
      <c r="BW5" s="336"/>
      <c r="BX5" s="336"/>
      <c r="BY5" s="336"/>
      <c r="BZ5" s="333"/>
      <c r="CA5" s="322"/>
      <c r="CB5" s="336"/>
      <c r="CC5" s="336"/>
      <c r="CD5" s="336"/>
      <c r="CE5" s="307"/>
      <c r="CF5" s="184"/>
      <c r="CG5" s="331"/>
      <c r="CH5" s="342"/>
      <c r="CI5" s="227"/>
      <c r="CJ5" s="227"/>
      <c r="CK5" s="228"/>
      <c r="CL5" s="228"/>
      <c r="CM5" s="228"/>
      <c r="CN5" s="227"/>
      <c r="CO5" s="184"/>
      <c r="CP5" s="227"/>
      <c r="CQ5" s="228"/>
      <c r="CR5" s="228"/>
      <c r="CS5" s="184"/>
      <c r="CT5" s="227"/>
      <c r="CU5" s="218"/>
      <c r="CV5" s="218"/>
      <c r="CW5" s="218"/>
    </row>
    <row r="6" spans="1:101" ht="26.1" customHeight="1" x14ac:dyDescent="0.3">
      <c r="A6" s="192" t="s">
        <v>14</v>
      </c>
      <c r="B6" s="191" t="str">
        <f>IF(ISBLANK(Hovedmenu!B23),"",Hovedmenu!B23)</f>
        <v/>
      </c>
      <c r="C6" s="160"/>
      <c r="D6" s="310"/>
      <c r="E6" s="336"/>
      <c r="F6" s="336"/>
      <c r="G6" s="336"/>
      <c r="H6" s="307"/>
      <c r="I6" s="187"/>
      <c r="J6" s="310"/>
      <c r="K6" s="336"/>
      <c r="L6" s="336"/>
      <c r="M6" s="336"/>
      <c r="N6" s="307"/>
      <c r="O6" s="187"/>
      <c r="P6" s="310"/>
      <c r="Q6" s="336"/>
      <c r="R6" s="336"/>
      <c r="S6" s="336"/>
      <c r="T6" s="338"/>
      <c r="U6" s="187"/>
      <c r="V6" s="310"/>
      <c r="W6" s="336"/>
      <c r="X6" s="336"/>
      <c r="Y6" s="336"/>
      <c r="Z6" s="317"/>
      <c r="AA6" s="187"/>
      <c r="AB6" s="310"/>
      <c r="AC6" s="336"/>
      <c r="AD6" s="336"/>
      <c r="AE6" s="336"/>
      <c r="AF6" s="317"/>
      <c r="AG6" s="187"/>
      <c r="AH6" s="310"/>
      <c r="AI6" s="336"/>
      <c r="AJ6" s="336"/>
      <c r="AK6" s="336"/>
      <c r="AL6" s="307"/>
      <c r="AM6" s="187"/>
      <c r="AN6" s="310"/>
      <c r="AO6" s="336"/>
      <c r="AP6" s="336"/>
      <c r="AQ6" s="336"/>
      <c r="AR6" s="322"/>
      <c r="AS6" s="322"/>
      <c r="AT6" s="317"/>
      <c r="AU6" s="345"/>
      <c r="AV6" s="221"/>
      <c r="AW6" s="189"/>
      <c r="AX6" s="310"/>
      <c r="AY6" s="336"/>
      <c r="AZ6" s="336"/>
      <c r="BA6" s="336"/>
      <c r="BB6" s="324"/>
      <c r="BC6" s="184"/>
      <c r="BD6" s="310"/>
      <c r="BE6" s="336"/>
      <c r="BF6" s="336"/>
      <c r="BG6" s="336"/>
      <c r="BH6" s="317"/>
      <c r="BI6" s="184"/>
      <c r="BJ6" s="310"/>
      <c r="BK6" s="336"/>
      <c r="BL6" s="336"/>
      <c r="BM6" s="336"/>
      <c r="BN6" s="317"/>
      <c r="BO6" s="190"/>
      <c r="BP6" s="310"/>
      <c r="BQ6" s="336"/>
      <c r="BR6" s="336"/>
      <c r="BS6" s="336"/>
      <c r="BT6" s="317"/>
      <c r="BU6" s="190"/>
      <c r="BV6" s="310"/>
      <c r="BW6" s="336"/>
      <c r="BX6" s="336"/>
      <c r="BY6" s="336"/>
      <c r="BZ6" s="333"/>
      <c r="CA6" s="322"/>
      <c r="CB6" s="336"/>
      <c r="CC6" s="336"/>
      <c r="CD6" s="336"/>
      <c r="CE6" s="307"/>
      <c r="CF6" s="184"/>
      <c r="CG6" s="331"/>
      <c r="CH6" s="342"/>
      <c r="CI6" s="227"/>
      <c r="CJ6" s="227"/>
      <c r="CK6" s="228"/>
      <c r="CL6" s="228"/>
      <c r="CM6" s="228"/>
      <c r="CN6" s="227"/>
      <c r="CO6" s="184"/>
      <c r="CP6" s="227"/>
      <c r="CQ6" s="228"/>
      <c r="CR6" s="228"/>
      <c r="CS6" s="184"/>
      <c r="CT6" s="227"/>
      <c r="CU6" s="218"/>
      <c r="CV6" s="218"/>
      <c r="CW6" s="218"/>
    </row>
    <row r="7" spans="1:101" ht="26.1" customHeight="1" x14ac:dyDescent="0.3">
      <c r="A7" s="192" t="s">
        <v>25</v>
      </c>
      <c r="B7" s="191" t="str">
        <f>IF(ISBLANK(Hovedmenu!E23),"",Hovedmenu!E23)</f>
        <v/>
      </c>
      <c r="C7" s="160"/>
      <c r="D7" s="310"/>
      <c r="E7" s="336"/>
      <c r="F7" s="336"/>
      <c r="G7" s="336"/>
      <c r="H7" s="307"/>
      <c r="I7" s="187"/>
      <c r="J7" s="310"/>
      <c r="K7" s="336"/>
      <c r="L7" s="336"/>
      <c r="M7" s="336"/>
      <c r="N7" s="307"/>
      <c r="O7" s="187"/>
      <c r="P7" s="310"/>
      <c r="Q7" s="336"/>
      <c r="R7" s="336"/>
      <c r="S7" s="336"/>
      <c r="T7" s="338"/>
      <c r="U7" s="187"/>
      <c r="V7" s="310"/>
      <c r="W7" s="336"/>
      <c r="X7" s="336"/>
      <c r="Y7" s="336"/>
      <c r="Z7" s="317"/>
      <c r="AA7" s="187"/>
      <c r="AB7" s="310"/>
      <c r="AC7" s="336"/>
      <c r="AD7" s="336"/>
      <c r="AE7" s="336"/>
      <c r="AF7" s="317"/>
      <c r="AG7" s="187"/>
      <c r="AH7" s="310"/>
      <c r="AI7" s="336"/>
      <c r="AJ7" s="336"/>
      <c r="AK7" s="336"/>
      <c r="AL7" s="307"/>
      <c r="AM7" s="187"/>
      <c r="AN7" s="310"/>
      <c r="AO7" s="336"/>
      <c r="AP7" s="336"/>
      <c r="AQ7" s="336"/>
      <c r="AR7" s="322"/>
      <c r="AS7" s="322"/>
      <c r="AT7" s="317"/>
      <c r="AU7" s="345"/>
      <c r="AV7" s="221"/>
      <c r="AW7" s="189"/>
      <c r="AX7" s="310"/>
      <c r="AY7" s="336"/>
      <c r="AZ7" s="336"/>
      <c r="BA7" s="336"/>
      <c r="BB7" s="324"/>
      <c r="BC7" s="184"/>
      <c r="BD7" s="310"/>
      <c r="BE7" s="336"/>
      <c r="BF7" s="336"/>
      <c r="BG7" s="336"/>
      <c r="BH7" s="317"/>
      <c r="BI7" s="184"/>
      <c r="BJ7" s="310"/>
      <c r="BK7" s="336"/>
      <c r="BL7" s="336"/>
      <c r="BM7" s="336"/>
      <c r="BN7" s="317"/>
      <c r="BO7" s="190"/>
      <c r="BP7" s="310"/>
      <c r="BQ7" s="336"/>
      <c r="BR7" s="336"/>
      <c r="BS7" s="336"/>
      <c r="BT7" s="317"/>
      <c r="BU7" s="190"/>
      <c r="BV7" s="310"/>
      <c r="BW7" s="336"/>
      <c r="BX7" s="336"/>
      <c r="BY7" s="336"/>
      <c r="BZ7" s="333"/>
      <c r="CA7" s="322"/>
      <c r="CB7" s="336"/>
      <c r="CC7" s="336"/>
      <c r="CD7" s="336"/>
      <c r="CE7" s="307"/>
      <c r="CF7" s="184"/>
      <c r="CG7" s="331"/>
      <c r="CH7" s="342"/>
      <c r="CI7" s="227"/>
      <c r="CJ7" s="227"/>
      <c r="CK7" s="228"/>
      <c r="CL7" s="228"/>
      <c r="CM7" s="228"/>
      <c r="CN7" s="227"/>
      <c r="CO7" s="184"/>
      <c r="CP7" s="227"/>
      <c r="CQ7" s="228"/>
      <c r="CR7" s="228"/>
      <c r="CS7" s="184"/>
      <c r="CT7" s="227"/>
      <c r="CU7" s="218"/>
      <c r="CV7" s="218"/>
      <c r="CW7" s="218"/>
    </row>
    <row r="8" spans="1:101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37"/>
      <c r="F8" s="337"/>
      <c r="G8" s="337"/>
      <c r="H8" s="308"/>
      <c r="I8" s="162" t="s">
        <v>115</v>
      </c>
      <c r="J8" s="311"/>
      <c r="K8" s="337"/>
      <c r="L8" s="337"/>
      <c r="M8" s="337"/>
      <c r="N8" s="308"/>
      <c r="O8" s="162" t="s">
        <v>115</v>
      </c>
      <c r="P8" s="311"/>
      <c r="Q8" s="337"/>
      <c r="R8" s="337"/>
      <c r="S8" s="337"/>
      <c r="T8" s="339"/>
      <c r="U8" s="162" t="s">
        <v>115</v>
      </c>
      <c r="V8" s="311"/>
      <c r="W8" s="337"/>
      <c r="X8" s="337"/>
      <c r="Y8" s="337"/>
      <c r="Z8" s="318"/>
      <c r="AA8" s="162" t="s">
        <v>117</v>
      </c>
      <c r="AB8" s="311"/>
      <c r="AC8" s="337"/>
      <c r="AD8" s="337"/>
      <c r="AE8" s="337"/>
      <c r="AF8" s="318"/>
      <c r="AG8" s="162" t="s">
        <v>118</v>
      </c>
      <c r="AH8" s="311"/>
      <c r="AI8" s="337"/>
      <c r="AJ8" s="337"/>
      <c r="AK8" s="337"/>
      <c r="AL8" s="308"/>
      <c r="AM8" s="162" t="s">
        <v>119</v>
      </c>
      <c r="AN8" s="311"/>
      <c r="AO8" s="337"/>
      <c r="AP8" s="337"/>
      <c r="AQ8" s="337"/>
      <c r="AR8" s="323"/>
      <c r="AS8" s="323"/>
      <c r="AT8" s="318"/>
      <c r="AU8" s="346"/>
      <c r="AV8" s="222"/>
      <c r="AW8" s="164"/>
      <c r="AX8" s="311"/>
      <c r="AY8" s="337"/>
      <c r="AZ8" s="337"/>
      <c r="BA8" s="337"/>
      <c r="BB8" s="325"/>
      <c r="BC8" s="162" t="s">
        <v>115</v>
      </c>
      <c r="BD8" s="311"/>
      <c r="BE8" s="337"/>
      <c r="BF8" s="337"/>
      <c r="BG8" s="337"/>
      <c r="BH8" s="318"/>
      <c r="BI8" s="162" t="s">
        <v>115</v>
      </c>
      <c r="BJ8" s="311"/>
      <c r="BK8" s="337"/>
      <c r="BL8" s="337"/>
      <c r="BM8" s="337"/>
      <c r="BN8" s="318"/>
      <c r="BO8" s="162" t="s">
        <v>115</v>
      </c>
      <c r="BP8" s="311"/>
      <c r="BQ8" s="337"/>
      <c r="BR8" s="337"/>
      <c r="BS8" s="337"/>
      <c r="BT8" s="318"/>
      <c r="BU8" s="162" t="s">
        <v>115</v>
      </c>
      <c r="BV8" s="311"/>
      <c r="BW8" s="337"/>
      <c r="BX8" s="337"/>
      <c r="BY8" s="337"/>
      <c r="BZ8" s="334"/>
      <c r="CA8" s="323"/>
      <c r="CB8" s="337"/>
      <c r="CC8" s="337"/>
      <c r="CD8" s="337"/>
      <c r="CE8" s="308"/>
      <c r="CF8" s="162" t="s">
        <v>115</v>
      </c>
      <c r="CG8" s="332"/>
      <c r="CH8" s="343"/>
      <c r="CI8" s="227"/>
      <c r="CJ8" s="227"/>
      <c r="CK8" s="228"/>
      <c r="CL8" s="228"/>
      <c r="CM8" s="228"/>
      <c r="CN8" s="227"/>
      <c r="CO8" s="185"/>
      <c r="CP8" s="227"/>
      <c r="CQ8" s="228"/>
      <c r="CR8" s="228"/>
      <c r="CS8" s="185"/>
      <c r="CT8" s="227"/>
      <c r="CU8" s="218"/>
      <c r="CV8" s="218"/>
      <c r="CW8" s="218"/>
    </row>
    <row r="9" spans="1:101" ht="14.1" customHeight="1" thickBot="1" x14ac:dyDescent="0.35">
      <c r="A9" s="157" t="s">
        <v>8</v>
      </c>
      <c r="B9" s="158" t="s">
        <v>56</v>
      </c>
      <c r="C9" s="157" t="s">
        <v>11</v>
      </c>
      <c r="D9" s="212"/>
      <c r="E9" s="212"/>
      <c r="F9" s="212"/>
      <c r="G9" s="212"/>
      <c r="H9" s="194" t="s">
        <v>140</v>
      </c>
      <c r="I9" s="212"/>
      <c r="J9" s="212"/>
      <c r="K9" s="212"/>
      <c r="L9" s="212"/>
      <c r="M9" s="212"/>
      <c r="N9" s="194" t="s">
        <v>140</v>
      </c>
      <c r="O9" s="159"/>
      <c r="P9" s="211"/>
      <c r="Q9" s="212"/>
      <c r="R9" s="212"/>
      <c r="S9" s="212"/>
      <c r="T9" s="239" t="s">
        <v>140</v>
      </c>
      <c r="U9" s="194"/>
      <c r="V9" s="211"/>
      <c r="W9" s="212"/>
      <c r="X9" s="212"/>
      <c r="Y9" s="212"/>
      <c r="Z9" s="194" t="s">
        <v>140</v>
      </c>
      <c r="AA9" s="159"/>
      <c r="AB9" s="211"/>
      <c r="AC9" s="212"/>
      <c r="AD9" s="212"/>
      <c r="AE9" s="212"/>
      <c r="AF9" s="194" t="s">
        <v>140</v>
      </c>
      <c r="AG9" s="159"/>
      <c r="AH9" s="211"/>
      <c r="AI9" s="212"/>
      <c r="AJ9" s="212"/>
      <c r="AK9" s="212"/>
      <c r="AL9" s="194" t="s">
        <v>140</v>
      </c>
      <c r="AM9" s="159"/>
      <c r="AN9" s="211"/>
      <c r="AO9" s="212"/>
      <c r="AP9" s="212"/>
      <c r="AQ9" s="212"/>
      <c r="AR9" s="212" t="s">
        <v>140</v>
      </c>
      <c r="AS9" s="212"/>
      <c r="AT9" s="194" t="s">
        <v>140</v>
      </c>
      <c r="AU9" s="159"/>
      <c r="AV9" s="159"/>
      <c r="AW9" s="211"/>
      <c r="AX9" s="211"/>
      <c r="AY9" s="212"/>
      <c r="AZ9" s="212"/>
      <c r="BA9" s="238"/>
      <c r="BB9" s="239" t="s">
        <v>140</v>
      </c>
      <c r="BC9" s="211"/>
      <c r="BD9" s="211"/>
      <c r="BE9" s="212"/>
      <c r="BF9" s="212"/>
      <c r="BG9" s="194"/>
      <c r="BH9" s="159" t="s">
        <v>140</v>
      </c>
      <c r="BI9" s="211"/>
      <c r="BJ9" s="211"/>
      <c r="BK9" s="212"/>
      <c r="BL9" s="212"/>
      <c r="BM9" s="238"/>
      <c r="BN9" s="239" t="s">
        <v>140</v>
      </c>
      <c r="BO9" s="211"/>
      <c r="BP9" s="212"/>
      <c r="BQ9" s="212"/>
      <c r="BR9" s="212"/>
      <c r="BS9" s="238"/>
      <c r="BT9" s="239" t="s">
        <v>140</v>
      </c>
      <c r="BU9" s="224"/>
      <c r="BV9" s="326" t="s">
        <v>149</v>
      </c>
      <c r="BW9" s="327"/>
      <c r="BX9" s="327"/>
      <c r="BY9" s="328"/>
      <c r="BZ9" s="225"/>
      <c r="CA9" s="329" t="s">
        <v>150</v>
      </c>
      <c r="CB9" s="327"/>
      <c r="CC9" s="327"/>
      <c r="CD9" s="340"/>
      <c r="CE9" s="159" t="s">
        <v>140</v>
      </c>
      <c r="CF9" s="212"/>
      <c r="CG9" s="159"/>
      <c r="CH9" s="211"/>
      <c r="CI9" s="229"/>
      <c r="CJ9" s="229"/>
      <c r="CK9" s="229"/>
      <c r="CL9" s="229"/>
      <c r="CM9" s="219"/>
      <c r="CN9" s="229"/>
      <c r="CO9" s="229"/>
      <c r="CP9" s="229"/>
      <c r="CQ9" s="229"/>
      <c r="CR9" s="219"/>
      <c r="CS9" s="219"/>
      <c r="CT9" s="219"/>
      <c r="CU9" s="218"/>
      <c r="CV9" s="218"/>
      <c r="CW9" s="218"/>
    </row>
    <row r="10" spans="1:101" s="257" customFormat="1" ht="14.1" customHeight="1" thickBot="1" x14ac:dyDescent="0.35">
      <c r="A10" s="240" t="str">
        <f ca="1">'Udregning af resultater'!S3</f>
        <v/>
      </c>
      <c r="B10" s="241" t="str">
        <f ca="1">'Udregning af resultater'!T3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9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9">
        <f>SUM(J10:M10)</f>
        <v>0</v>
      </c>
      <c r="P10" s="243"/>
      <c r="Q10" s="244"/>
      <c r="R10" s="244"/>
      <c r="S10" s="245"/>
      <c r="T10" s="249" t="str">
        <f>IFERROR(ROUND(AVERAGE(P10:S10),1),"")</f>
        <v/>
      </c>
      <c r="U10" s="249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9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9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9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75">
        <f>SUM(AN10:AQ10)</f>
        <v>0</v>
      </c>
      <c r="AT10" s="276" t="str">
        <f>IFERROR(ROUND(AVERAGE(Z10,AF10,AL10,AR10),1),"")</f>
        <v/>
      </c>
      <c r="AU10" s="249" t="e">
        <f>SUM(V10:AQ10)-Z10-AF10-AL10</f>
        <v>#VALUE!</v>
      </c>
      <c r="AV10" s="277" t="str">
        <f ca="1">'Udregning af resultater'!M46</f>
        <v/>
      </c>
      <c r="AW10" s="277" t="str">
        <f ca="1">'Udregning af resultater'!M88</f>
        <v/>
      </c>
      <c r="AX10" s="250"/>
      <c r="AY10" s="251"/>
      <c r="AZ10" s="251"/>
      <c r="BA10" s="252"/>
      <c r="BB10" s="277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83"/>
      <c r="CA10" s="253"/>
      <c r="CB10" s="255"/>
      <c r="CC10" s="255"/>
      <c r="CD10" s="256"/>
      <c r="CE10" s="216" t="str">
        <f>IFERROR(ROUND(AVERAGE(BV10:CD10),1),"")</f>
        <v/>
      </c>
      <c r="CF10" s="216"/>
      <c r="CG10" s="252"/>
      <c r="CH10" s="216">
        <f t="shared" ref="CH10:CH45" si="0">IFERROR(ROUND(AVERAGE(CG10:CG10),1),0)</f>
        <v>0</v>
      </c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</row>
    <row r="11" spans="1:101" s="257" customFormat="1" ht="14.1" customHeight="1" thickBot="1" x14ac:dyDescent="0.35">
      <c r="A11" s="240" t="str">
        <f ca="1">'Udregning af resultater'!S4</f>
        <v/>
      </c>
      <c r="B11" s="241" t="str">
        <f ca="1">'Udregning af resultater'!T4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77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63">
        <f t="shared" ref="O11:O45" si="4">SUM(J11:M11)</f>
        <v>0</v>
      </c>
      <c r="P11" s="260"/>
      <c r="Q11" s="261"/>
      <c r="R11" s="261"/>
      <c r="S11" s="262"/>
      <c r="T11" s="263" t="str">
        <f t="shared" ref="T11:T45" si="5">IFERROR(ROUND(AVERAGE(P11:S11),1),"")</f>
        <v/>
      </c>
      <c r="U11" s="263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63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63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63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75">
        <f t="shared" ref="AS11:AS45" si="14">SUM(AN11:AQ11)</f>
        <v>0</v>
      </c>
      <c r="AT11" s="276" t="str">
        <f t="shared" ref="AT11:AT45" si="15">IFERROR(ROUND(AVERAGE(Z11,AF11,AL11,AR11),1),"")</f>
        <v/>
      </c>
      <c r="AU11" s="263" t="e">
        <f t="shared" ref="AU11:AU45" si="16">SUM(V11:AQ11)-Z11-AF11-AL11</f>
        <v>#VALUE!</v>
      </c>
      <c r="AV11" s="277" t="str">
        <f ca="1">'Udregning af resultater'!M47</f>
        <v/>
      </c>
      <c r="AW11" s="277" t="str">
        <f ca="1">'Udregning af resultater'!M89</f>
        <v/>
      </c>
      <c r="AX11" s="264"/>
      <c r="AY11" s="265"/>
      <c r="AZ11" s="265"/>
      <c r="BA11" s="266"/>
      <c r="BB11" s="263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84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17"/>
      <c r="CG11" s="266"/>
      <c r="CH11" s="217">
        <f t="shared" si="0"/>
        <v>0</v>
      </c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</row>
    <row r="12" spans="1:101" s="257" customFormat="1" ht="14.1" customHeight="1" thickBot="1" x14ac:dyDescent="0.35">
      <c r="A12" s="240" t="str">
        <f ca="1">'Udregning af resultater'!S5</f>
        <v/>
      </c>
      <c r="B12" s="241" t="str">
        <f ca="1">'Udregning af resultater'!T5</f>
        <v/>
      </c>
      <c r="C12" s="259" t="str">
        <f t="shared" ref="C12:C45" ca="1" si="26">IF(ISNUMBER(A12),C11+1,"")</f>
        <v/>
      </c>
      <c r="D12" s="260"/>
      <c r="E12" s="261"/>
      <c r="F12" s="261"/>
      <c r="G12" s="262"/>
      <c r="H12" s="246" t="str">
        <f t="shared" si="1"/>
        <v/>
      </c>
      <c r="I12" s="277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63">
        <f t="shared" si="4"/>
        <v>0</v>
      </c>
      <c r="P12" s="260"/>
      <c r="Q12" s="261"/>
      <c r="R12" s="261"/>
      <c r="S12" s="262"/>
      <c r="T12" s="263" t="str">
        <f t="shared" si="5"/>
        <v/>
      </c>
      <c r="U12" s="263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63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63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63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75">
        <f t="shared" si="14"/>
        <v>0</v>
      </c>
      <c r="AT12" s="276" t="str">
        <f t="shared" si="15"/>
        <v/>
      </c>
      <c r="AU12" s="263" t="e">
        <f t="shared" si="16"/>
        <v>#VALUE!</v>
      </c>
      <c r="AV12" s="277" t="str">
        <f ca="1">'Udregning af resultater'!M48</f>
        <v/>
      </c>
      <c r="AW12" s="277" t="str">
        <f ca="1">'Udregning af resultater'!M90</f>
        <v/>
      </c>
      <c r="AX12" s="264"/>
      <c r="AY12" s="265"/>
      <c r="AZ12" s="265"/>
      <c r="BA12" s="266"/>
      <c r="BB12" s="263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84"/>
      <c r="CA12" s="267"/>
      <c r="CB12" s="269"/>
      <c r="CC12" s="269"/>
      <c r="CD12" s="270"/>
      <c r="CE12" s="216" t="str">
        <f t="shared" si="25"/>
        <v/>
      </c>
      <c r="CF12" s="217"/>
      <c r="CG12" s="266"/>
      <c r="CH12" s="217">
        <f t="shared" si="0"/>
        <v>0</v>
      </c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</row>
    <row r="13" spans="1:101" s="257" customFormat="1" ht="14.1" customHeight="1" thickBot="1" x14ac:dyDescent="0.35">
      <c r="A13" s="240" t="str">
        <f ca="1">'Udregning af resultater'!S6</f>
        <v/>
      </c>
      <c r="B13" s="241" t="str">
        <f ca="1">'Udregning af resultater'!T6</f>
        <v/>
      </c>
      <c r="C13" s="259" t="str">
        <f t="shared" ca="1" si="26"/>
        <v/>
      </c>
      <c r="D13" s="260"/>
      <c r="E13" s="261"/>
      <c r="F13" s="261"/>
      <c r="G13" s="262"/>
      <c r="H13" s="246" t="str">
        <f t="shared" si="1"/>
        <v/>
      </c>
      <c r="I13" s="277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63">
        <f t="shared" si="4"/>
        <v>0</v>
      </c>
      <c r="P13" s="260"/>
      <c r="Q13" s="261"/>
      <c r="R13" s="261"/>
      <c r="S13" s="262"/>
      <c r="T13" s="263" t="str">
        <f t="shared" si="5"/>
        <v/>
      </c>
      <c r="U13" s="263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63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63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63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75">
        <f t="shared" si="14"/>
        <v>0</v>
      </c>
      <c r="AT13" s="276" t="str">
        <f t="shared" si="15"/>
        <v/>
      </c>
      <c r="AU13" s="263" t="e">
        <f t="shared" si="16"/>
        <v>#VALUE!</v>
      </c>
      <c r="AV13" s="277" t="str">
        <f ca="1">'Udregning af resultater'!M49</f>
        <v/>
      </c>
      <c r="AW13" s="277" t="str">
        <f ca="1">'Udregning af resultater'!M91</f>
        <v/>
      </c>
      <c r="AX13" s="264"/>
      <c r="AY13" s="265"/>
      <c r="AZ13" s="265"/>
      <c r="BA13" s="266"/>
      <c r="BB13" s="263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84"/>
      <c r="CA13" s="267"/>
      <c r="CB13" s="269"/>
      <c r="CC13" s="269"/>
      <c r="CD13" s="270"/>
      <c r="CE13" s="216" t="str">
        <f t="shared" si="25"/>
        <v/>
      </c>
      <c r="CF13" s="217"/>
      <c r="CG13" s="266"/>
      <c r="CH13" s="217">
        <f t="shared" si="0"/>
        <v>0</v>
      </c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</row>
    <row r="14" spans="1:101" s="257" customFormat="1" ht="14.1" customHeight="1" thickBot="1" x14ac:dyDescent="0.35">
      <c r="A14" s="240" t="str">
        <f ca="1">'Udregning af resultater'!S7</f>
        <v/>
      </c>
      <c r="B14" s="241" t="str">
        <f ca="1">'Udregning af resultater'!T7</f>
        <v/>
      </c>
      <c r="C14" s="259" t="str">
        <f t="shared" ca="1" si="26"/>
        <v/>
      </c>
      <c r="D14" s="260"/>
      <c r="E14" s="261"/>
      <c r="F14" s="261"/>
      <c r="G14" s="262"/>
      <c r="H14" s="246" t="str">
        <f t="shared" si="1"/>
        <v/>
      </c>
      <c r="I14" s="277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63">
        <f t="shared" si="4"/>
        <v>0</v>
      </c>
      <c r="P14" s="260"/>
      <c r="Q14" s="261"/>
      <c r="R14" s="261"/>
      <c r="S14" s="262"/>
      <c r="T14" s="263" t="str">
        <f t="shared" si="5"/>
        <v/>
      </c>
      <c r="U14" s="263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63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63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63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75">
        <f t="shared" si="14"/>
        <v>0</v>
      </c>
      <c r="AT14" s="276" t="str">
        <f t="shared" si="15"/>
        <v/>
      </c>
      <c r="AU14" s="263" t="e">
        <f t="shared" si="16"/>
        <v>#VALUE!</v>
      </c>
      <c r="AV14" s="277" t="str">
        <f ca="1">'Udregning af resultater'!M50</f>
        <v/>
      </c>
      <c r="AW14" s="277" t="str">
        <f ca="1">'Udregning af resultater'!M92</f>
        <v/>
      </c>
      <c r="AX14" s="264"/>
      <c r="AY14" s="265"/>
      <c r="AZ14" s="265"/>
      <c r="BA14" s="266"/>
      <c r="BB14" s="263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84"/>
      <c r="CA14" s="267"/>
      <c r="CB14" s="269"/>
      <c r="CC14" s="269"/>
      <c r="CD14" s="270"/>
      <c r="CE14" s="216" t="str">
        <f t="shared" si="25"/>
        <v/>
      </c>
      <c r="CF14" s="217"/>
      <c r="CG14" s="266"/>
      <c r="CH14" s="217">
        <f t="shared" si="0"/>
        <v>0</v>
      </c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</row>
    <row r="15" spans="1:101" s="257" customFormat="1" ht="14.1" customHeight="1" thickBot="1" x14ac:dyDescent="0.35">
      <c r="A15" s="240" t="str">
        <f ca="1">'Udregning af resultater'!S8</f>
        <v/>
      </c>
      <c r="B15" s="241" t="str">
        <f ca="1">'Udregning af resultater'!T8</f>
        <v/>
      </c>
      <c r="C15" s="259" t="str">
        <f t="shared" ca="1" si="26"/>
        <v/>
      </c>
      <c r="D15" s="260"/>
      <c r="E15" s="261"/>
      <c r="F15" s="261"/>
      <c r="G15" s="262"/>
      <c r="H15" s="246" t="str">
        <f t="shared" si="1"/>
        <v/>
      </c>
      <c r="I15" s="277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63">
        <f t="shared" si="4"/>
        <v>0</v>
      </c>
      <c r="P15" s="260"/>
      <c r="Q15" s="261"/>
      <c r="R15" s="261"/>
      <c r="S15" s="262"/>
      <c r="T15" s="263" t="str">
        <f t="shared" si="5"/>
        <v/>
      </c>
      <c r="U15" s="263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63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63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63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75">
        <f t="shared" si="14"/>
        <v>0</v>
      </c>
      <c r="AT15" s="276" t="str">
        <f t="shared" si="15"/>
        <v/>
      </c>
      <c r="AU15" s="263" t="e">
        <f t="shared" si="16"/>
        <v>#VALUE!</v>
      </c>
      <c r="AV15" s="277" t="str">
        <f ca="1">'Udregning af resultater'!M51</f>
        <v/>
      </c>
      <c r="AW15" s="277" t="str">
        <f ca="1">'Udregning af resultater'!M93</f>
        <v/>
      </c>
      <c r="AX15" s="264"/>
      <c r="AY15" s="265"/>
      <c r="AZ15" s="265"/>
      <c r="BA15" s="266"/>
      <c r="BB15" s="263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84"/>
      <c r="CA15" s="267"/>
      <c r="CB15" s="269"/>
      <c r="CC15" s="269"/>
      <c r="CD15" s="270"/>
      <c r="CE15" s="216" t="str">
        <f t="shared" si="25"/>
        <v/>
      </c>
      <c r="CF15" s="217"/>
      <c r="CG15" s="266"/>
      <c r="CH15" s="217">
        <f t="shared" si="0"/>
        <v>0</v>
      </c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</row>
    <row r="16" spans="1:101" s="257" customFormat="1" ht="14.1" customHeight="1" thickBot="1" x14ac:dyDescent="0.35">
      <c r="A16" s="240" t="str">
        <f ca="1">'Udregning af resultater'!S9</f>
        <v/>
      </c>
      <c r="B16" s="241" t="str">
        <f ca="1">'Udregning af resultater'!T9</f>
        <v/>
      </c>
      <c r="C16" s="259" t="str">
        <f t="shared" ca="1" si="26"/>
        <v/>
      </c>
      <c r="D16" s="260"/>
      <c r="E16" s="261"/>
      <c r="F16" s="261"/>
      <c r="G16" s="262"/>
      <c r="H16" s="246" t="str">
        <f t="shared" si="1"/>
        <v/>
      </c>
      <c r="I16" s="277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63">
        <f t="shared" si="4"/>
        <v>0</v>
      </c>
      <c r="P16" s="260"/>
      <c r="Q16" s="261"/>
      <c r="R16" s="261"/>
      <c r="S16" s="262"/>
      <c r="T16" s="263" t="str">
        <f t="shared" si="5"/>
        <v/>
      </c>
      <c r="U16" s="263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63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63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63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75">
        <f t="shared" si="14"/>
        <v>0</v>
      </c>
      <c r="AT16" s="276" t="str">
        <f t="shared" si="15"/>
        <v/>
      </c>
      <c r="AU16" s="263" t="e">
        <f t="shared" si="16"/>
        <v>#VALUE!</v>
      </c>
      <c r="AV16" s="277" t="str">
        <f ca="1">'Udregning af resultater'!M52</f>
        <v/>
      </c>
      <c r="AW16" s="277" t="str">
        <f ca="1">'Udregning af resultater'!M94</f>
        <v/>
      </c>
      <c r="AX16" s="264"/>
      <c r="AY16" s="265"/>
      <c r="AZ16" s="265"/>
      <c r="BA16" s="266"/>
      <c r="BB16" s="263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84"/>
      <c r="CA16" s="267"/>
      <c r="CB16" s="269"/>
      <c r="CC16" s="269"/>
      <c r="CD16" s="270"/>
      <c r="CE16" s="216" t="str">
        <f t="shared" si="25"/>
        <v/>
      </c>
      <c r="CF16" s="217"/>
      <c r="CG16" s="266"/>
      <c r="CH16" s="217">
        <f t="shared" si="0"/>
        <v>0</v>
      </c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</row>
    <row r="17" spans="1:101" s="257" customFormat="1" ht="14.1" customHeight="1" thickBot="1" x14ac:dyDescent="0.35">
      <c r="A17" s="240" t="str">
        <f ca="1">'Udregning af resultater'!S10</f>
        <v/>
      </c>
      <c r="B17" s="241" t="str">
        <f ca="1">'Udregning af resultater'!T10</f>
        <v/>
      </c>
      <c r="C17" s="259" t="str">
        <f t="shared" ca="1" si="26"/>
        <v/>
      </c>
      <c r="D17" s="260"/>
      <c r="E17" s="261"/>
      <c r="F17" s="261"/>
      <c r="G17" s="262"/>
      <c r="H17" s="246" t="str">
        <f t="shared" si="1"/>
        <v/>
      </c>
      <c r="I17" s="277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63">
        <f t="shared" si="4"/>
        <v>0</v>
      </c>
      <c r="P17" s="260"/>
      <c r="Q17" s="261"/>
      <c r="R17" s="261"/>
      <c r="S17" s="262"/>
      <c r="T17" s="263" t="str">
        <f t="shared" si="5"/>
        <v/>
      </c>
      <c r="U17" s="263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63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63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63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75">
        <f t="shared" si="14"/>
        <v>0</v>
      </c>
      <c r="AT17" s="276" t="str">
        <f t="shared" si="15"/>
        <v/>
      </c>
      <c r="AU17" s="263" t="e">
        <f t="shared" si="16"/>
        <v>#VALUE!</v>
      </c>
      <c r="AV17" s="277" t="str">
        <f ca="1">'Udregning af resultater'!M53</f>
        <v/>
      </c>
      <c r="AW17" s="277" t="str">
        <f ca="1">'Udregning af resultater'!M95</f>
        <v/>
      </c>
      <c r="AX17" s="264"/>
      <c r="AY17" s="265"/>
      <c r="AZ17" s="265"/>
      <c r="BA17" s="266"/>
      <c r="BB17" s="263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84"/>
      <c r="CA17" s="267"/>
      <c r="CB17" s="269"/>
      <c r="CC17" s="269"/>
      <c r="CD17" s="270"/>
      <c r="CE17" s="216" t="str">
        <f t="shared" si="25"/>
        <v/>
      </c>
      <c r="CF17" s="217"/>
      <c r="CG17" s="266"/>
      <c r="CH17" s="217">
        <f t="shared" si="0"/>
        <v>0</v>
      </c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</row>
    <row r="18" spans="1:101" s="257" customFormat="1" ht="14.1" customHeight="1" thickBot="1" x14ac:dyDescent="0.35">
      <c r="A18" s="240" t="str">
        <f ca="1">'Udregning af resultater'!S11</f>
        <v/>
      </c>
      <c r="B18" s="241" t="str">
        <f ca="1">'Udregning af resultater'!T11</f>
        <v/>
      </c>
      <c r="C18" s="259" t="str">
        <f t="shared" ca="1" si="26"/>
        <v/>
      </c>
      <c r="D18" s="260"/>
      <c r="E18" s="261"/>
      <c r="F18" s="261"/>
      <c r="G18" s="262"/>
      <c r="H18" s="246" t="str">
        <f t="shared" si="1"/>
        <v/>
      </c>
      <c r="I18" s="277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63">
        <f t="shared" si="4"/>
        <v>0</v>
      </c>
      <c r="P18" s="260"/>
      <c r="Q18" s="261"/>
      <c r="R18" s="261"/>
      <c r="S18" s="262"/>
      <c r="T18" s="263" t="str">
        <f t="shared" si="5"/>
        <v/>
      </c>
      <c r="U18" s="263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63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63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63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75">
        <f t="shared" si="14"/>
        <v>0</v>
      </c>
      <c r="AT18" s="276" t="str">
        <f t="shared" si="15"/>
        <v/>
      </c>
      <c r="AU18" s="263" t="e">
        <f t="shared" si="16"/>
        <v>#VALUE!</v>
      </c>
      <c r="AV18" s="277" t="str">
        <f ca="1">'Udregning af resultater'!M54</f>
        <v/>
      </c>
      <c r="AW18" s="277" t="str">
        <f ca="1">'Udregning af resultater'!M96</f>
        <v/>
      </c>
      <c r="AX18" s="264"/>
      <c r="AY18" s="265"/>
      <c r="AZ18" s="265"/>
      <c r="BA18" s="266"/>
      <c r="BB18" s="263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84"/>
      <c r="CA18" s="267"/>
      <c r="CB18" s="269"/>
      <c r="CC18" s="269"/>
      <c r="CD18" s="270"/>
      <c r="CE18" s="216" t="str">
        <f t="shared" si="25"/>
        <v/>
      </c>
      <c r="CF18" s="217"/>
      <c r="CG18" s="266"/>
      <c r="CH18" s="217">
        <f t="shared" si="0"/>
        <v>0</v>
      </c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</row>
    <row r="19" spans="1:101" s="257" customFormat="1" ht="14.1" customHeight="1" thickBot="1" x14ac:dyDescent="0.35">
      <c r="A19" s="240" t="str">
        <f ca="1">'Udregning af resultater'!S12</f>
        <v/>
      </c>
      <c r="B19" s="241" t="str">
        <f ca="1">'Udregning af resultater'!T12</f>
        <v/>
      </c>
      <c r="C19" s="259" t="str">
        <f t="shared" ca="1" si="26"/>
        <v/>
      </c>
      <c r="D19" s="260"/>
      <c r="E19" s="261"/>
      <c r="F19" s="261"/>
      <c r="G19" s="262"/>
      <c r="H19" s="246" t="str">
        <f t="shared" si="1"/>
        <v/>
      </c>
      <c r="I19" s="277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63">
        <f t="shared" si="4"/>
        <v>0</v>
      </c>
      <c r="P19" s="260"/>
      <c r="Q19" s="261"/>
      <c r="R19" s="261"/>
      <c r="S19" s="262"/>
      <c r="T19" s="263" t="str">
        <f t="shared" si="5"/>
        <v/>
      </c>
      <c r="U19" s="263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63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63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63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75">
        <f t="shared" si="14"/>
        <v>0</v>
      </c>
      <c r="AT19" s="276" t="str">
        <f t="shared" si="15"/>
        <v/>
      </c>
      <c r="AU19" s="263" t="e">
        <f t="shared" si="16"/>
        <v>#VALUE!</v>
      </c>
      <c r="AV19" s="277" t="str">
        <f ca="1">'Udregning af resultater'!M55</f>
        <v/>
      </c>
      <c r="AW19" s="277" t="str">
        <f ca="1">'Udregning af resultater'!M97</f>
        <v/>
      </c>
      <c r="AX19" s="264"/>
      <c r="AY19" s="265"/>
      <c r="AZ19" s="265"/>
      <c r="BA19" s="266"/>
      <c r="BB19" s="263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84"/>
      <c r="CA19" s="267"/>
      <c r="CB19" s="269"/>
      <c r="CC19" s="269"/>
      <c r="CD19" s="270"/>
      <c r="CE19" s="216" t="str">
        <f t="shared" si="25"/>
        <v/>
      </c>
      <c r="CF19" s="217"/>
      <c r="CG19" s="266"/>
      <c r="CH19" s="217">
        <f t="shared" si="0"/>
        <v>0</v>
      </c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</row>
    <row r="20" spans="1:101" s="257" customFormat="1" ht="14.1" customHeight="1" thickBot="1" x14ac:dyDescent="0.35">
      <c r="A20" s="240" t="str">
        <f ca="1">'Udregning af resultater'!S13</f>
        <v/>
      </c>
      <c r="B20" s="241" t="str">
        <f ca="1">'Udregning af resultater'!T13</f>
        <v/>
      </c>
      <c r="C20" s="259" t="str">
        <f t="shared" ca="1" si="26"/>
        <v/>
      </c>
      <c r="D20" s="260"/>
      <c r="E20" s="261"/>
      <c r="F20" s="261"/>
      <c r="G20" s="262"/>
      <c r="H20" s="246" t="str">
        <f t="shared" si="1"/>
        <v/>
      </c>
      <c r="I20" s="277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63">
        <f t="shared" si="4"/>
        <v>0</v>
      </c>
      <c r="P20" s="260"/>
      <c r="Q20" s="261"/>
      <c r="R20" s="261"/>
      <c r="S20" s="262"/>
      <c r="T20" s="263" t="str">
        <f t="shared" si="5"/>
        <v/>
      </c>
      <c r="U20" s="263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63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63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63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75">
        <f t="shared" si="14"/>
        <v>0</v>
      </c>
      <c r="AT20" s="276" t="str">
        <f t="shared" si="15"/>
        <v/>
      </c>
      <c r="AU20" s="263" t="e">
        <f t="shared" si="16"/>
        <v>#VALUE!</v>
      </c>
      <c r="AV20" s="277" t="str">
        <f ca="1">'Udregning af resultater'!M56</f>
        <v/>
      </c>
      <c r="AW20" s="277" t="str">
        <f ca="1">'Udregning af resultater'!M98</f>
        <v/>
      </c>
      <c r="AX20" s="264"/>
      <c r="AY20" s="265"/>
      <c r="AZ20" s="265"/>
      <c r="BA20" s="266"/>
      <c r="BB20" s="263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84"/>
      <c r="CA20" s="267"/>
      <c r="CB20" s="269"/>
      <c r="CC20" s="269"/>
      <c r="CD20" s="270"/>
      <c r="CE20" s="216" t="str">
        <f t="shared" si="25"/>
        <v/>
      </c>
      <c r="CF20" s="217"/>
      <c r="CG20" s="266"/>
      <c r="CH20" s="217">
        <f t="shared" si="0"/>
        <v>0</v>
      </c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</row>
    <row r="21" spans="1:101" s="257" customFormat="1" ht="14.1" customHeight="1" thickBot="1" x14ac:dyDescent="0.35">
      <c r="A21" s="240" t="str">
        <f ca="1">'Udregning af resultater'!S14</f>
        <v/>
      </c>
      <c r="B21" s="241" t="str">
        <f ca="1">'Udregning af resultater'!T14</f>
        <v/>
      </c>
      <c r="C21" s="259" t="str">
        <f t="shared" ca="1" si="26"/>
        <v/>
      </c>
      <c r="D21" s="260"/>
      <c r="E21" s="261"/>
      <c r="F21" s="261"/>
      <c r="G21" s="262"/>
      <c r="H21" s="246" t="str">
        <f t="shared" si="1"/>
        <v/>
      </c>
      <c r="I21" s="277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63">
        <f t="shared" si="4"/>
        <v>0</v>
      </c>
      <c r="P21" s="260"/>
      <c r="Q21" s="261"/>
      <c r="R21" s="261"/>
      <c r="S21" s="262"/>
      <c r="T21" s="263" t="str">
        <f t="shared" si="5"/>
        <v/>
      </c>
      <c r="U21" s="263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63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63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63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75">
        <f t="shared" si="14"/>
        <v>0</v>
      </c>
      <c r="AT21" s="276" t="str">
        <f t="shared" si="15"/>
        <v/>
      </c>
      <c r="AU21" s="263" t="e">
        <f t="shared" si="16"/>
        <v>#VALUE!</v>
      </c>
      <c r="AV21" s="277" t="str">
        <f ca="1">'Udregning af resultater'!M57</f>
        <v/>
      </c>
      <c r="AW21" s="277" t="str">
        <f ca="1">'Udregning af resultater'!M99</f>
        <v/>
      </c>
      <c r="AX21" s="264"/>
      <c r="AY21" s="265"/>
      <c r="AZ21" s="265"/>
      <c r="BA21" s="266"/>
      <c r="BB21" s="263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84"/>
      <c r="CA21" s="267"/>
      <c r="CB21" s="269"/>
      <c r="CC21" s="269"/>
      <c r="CD21" s="270"/>
      <c r="CE21" s="216" t="str">
        <f t="shared" si="25"/>
        <v/>
      </c>
      <c r="CF21" s="217"/>
      <c r="CG21" s="266"/>
      <c r="CH21" s="217">
        <f t="shared" si="0"/>
        <v>0</v>
      </c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</row>
    <row r="22" spans="1:101" s="257" customFormat="1" ht="14.1" customHeight="1" thickBot="1" x14ac:dyDescent="0.35">
      <c r="A22" s="240" t="str">
        <f ca="1">'Udregning af resultater'!S15</f>
        <v/>
      </c>
      <c r="B22" s="241" t="str">
        <f ca="1">'Udregning af resultater'!T15</f>
        <v/>
      </c>
      <c r="C22" s="259" t="str">
        <f t="shared" ca="1" si="26"/>
        <v/>
      </c>
      <c r="D22" s="260"/>
      <c r="E22" s="261"/>
      <c r="F22" s="261"/>
      <c r="G22" s="262"/>
      <c r="H22" s="246" t="str">
        <f t="shared" si="1"/>
        <v/>
      </c>
      <c r="I22" s="277">
        <f t="shared" si="2"/>
        <v>0</v>
      </c>
      <c r="J22" s="260"/>
      <c r="K22" s="261"/>
      <c r="L22" s="261"/>
      <c r="M22" s="262"/>
      <c r="N22" s="246" t="str">
        <f t="shared" si="3"/>
        <v/>
      </c>
      <c r="O22" s="263">
        <f t="shared" si="4"/>
        <v>0</v>
      </c>
      <c r="P22" s="260"/>
      <c r="Q22" s="261"/>
      <c r="R22" s="261"/>
      <c r="S22" s="262"/>
      <c r="T22" s="263" t="str">
        <f t="shared" si="5"/>
        <v/>
      </c>
      <c r="U22" s="263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63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63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63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75">
        <f t="shared" si="14"/>
        <v>0</v>
      </c>
      <c r="AT22" s="276" t="str">
        <f t="shared" si="15"/>
        <v/>
      </c>
      <c r="AU22" s="263" t="e">
        <f t="shared" si="16"/>
        <v>#VALUE!</v>
      </c>
      <c r="AV22" s="277" t="str">
        <f ca="1">'Udregning af resultater'!M58</f>
        <v/>
      </c>
      <c r="AW22" s="277" t="str">
        <f ca="1">'Udregning af resultater'!M100</f>
        <v/>
      </c>
      <c r="AX22" s="264"/>
      <c r="AY22" s="265"/>
      <c r="AZ22" s="265"/>
      <c r="BA22" s="266"/>
      <c r="BB22" s="263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84"/>
      <c r="CA22" s="267"/>
      <c r="CB22" s="269"/>
      <c r="CC22" s="269"/>
      <c r="CD22" s="270"/>
      <c r="CE22" s="216" t="str">
        <f t="shared" si="25"/>
        <v/>
      </c>
      <c r="CF22" s="217"/>
      <c r="CG22" s="266"/>
      <c r="CH22" s="217">
        <f t="shared" si="0"/>
        <v>0</v>
      </c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</row>
    <row r="23" spans="1:101" s="257" customFormat="1" ht="14.1" customHeight="1" thickBot="1" x14ac:dyDescent="0.35">
      <c r="A23" s="240" t="str">
        <f ca="1">'Udregning af resultater'!S16</f>
        <v/>
      </c>
      <c r="B23" s="241" t="str">
        <f ca="1">'Udregning af resultater'!T16</f>
        <v/>
      </c>
      <c r="C23" s="259" t="str">
        <f t="shared" ca="1" si="26"/>
        <v/>
      </c>
      <c r="D23" s="260"/>
      <c r="E23" s="261"/>
      <c r="F23" s="261"/>
      <c r="G23" s="262"/>
      <c r="H23" s="246" t="str">
        <f t="shared" si="1"/>
        <v/>
      </c>
      <c r="I23" s="277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63">
        <f t="shared" si="4"/>
        <v>0</v>
      </c>
      <c r="P23" s="260"/>
      <c r="Q23" s="261"/>
      <c r="R23" s="261"/>
      <c r="S23" s="262"/>
      <c r="T23" s="263" t="str">
        <f t="shared" si="5"/>
        <v/>
      </c>
      <c r="U23" s="263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63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63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63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75">
        <f t="shared" si="14"/>
        <v>0</v>
      </c>
      <c r="AT23" s="276" t="str">
        <f t="shared" si="15"/>
        <v/>
      </c>
      <c r="AU23" s="263" t="e">
        <f t="shared" si="16"/>
        <v>#VALUE!</v>
      </c>
      <c r="AV23" s="277" t="str">
        <f ca="1">'Udregning af resultater'!M59</f>
        <v/>
      </c>
      <c r="AW23" s="277" t="str">
        <f ca="1">'Udregning af resultater'!M101</f>
        <v/>
      </c>
      <c r="AX23" s="264"/>
      <c r="AY23" s="265"/>
      <c r="AZ23" s="265"/>
      <c r="BA23" s="266"/>
      <c r="BB23" s="263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84"/>
      <c r="CA23" s="267"/>
      <c r="CB23" s="269"/>
      <c r="CC23" s="269"/>
      <c r="CD23" s="270"/>
      <c r="CE23" s="216" t="str">
        <f t="shared" si="25"/>
        <v/>
      </c>
      <c r="CF23" s="217"/>
      <c r="CG23" s="266"/>
      <c r="CH23" s="217">
        <f t="shared" si="0"/>
        <v>0</v>
      </c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</row>
    <row r="24" spans="1:101" s="257" customFormat="1" ht="14.1" customHeight="1" thickBot="1" x14ac:dyDescent="0.35">
      <c r="A24" s="240" t="str">
        <f ca="1">'Udregning af resultater'!S17</f>
        <v/>
      </c>
      <c r="B24" s="241" t="str">
        <f ca="1">'Udregning af resultater'!T17</f>
        <v/>
      </c>
      <c r="C24" s="259" t="str">
        <f t="shared" ca="1" si="26"/>
        <v/>
      </c>
      <c r="D24" s="260"/>
      <c r="E24" s="261"/>
      <c r="F24" s="261"/>
      <c r="G24" s="262"/>
      <c r="H24" s="246" t="str">
        <f t="shared" si="1"/>
        <v/>
      </c>
      <c r="I24" s="277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63">
        <f t="shared" si="4"/>
        <v>0</v>
      </c>
      <c r="P24" s="260"/>
      <c r="Q24" s="261"/>
      <c r="R24" s="261"/>
      <c r="S24" s="262"/>
      <c r="T24" s="263" t="str">
        <f t="shared" si="5"/>
        <v/>
      </c>
      <c r="U24" s="263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63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63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63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75">
        <f t="shared" si="14"/>
        <v>0</v>
      </c>
      <c r="AT24" s="276" t="str">
        <f t="shared" si="15"/>
        <v/>
      </c>
      <c r="AU24" s="263" t="e">
        <f t="shared" si="16"/>
        <v>#VALUE!</v>
      </c>
      <c r="AV24" s="277" t="str">
        <f ca="1">'Udregning af resultater'!M60</f>
        <v/>
      </c>
      <c r="AW24" s="277" t="str">
        <f ca="1">'Udregning af resultater'!M102</f>
        <v/>
      </c>
      <c r="AX24" s="264"/>
      <c r="AY24" s="265"/>
      <c r="AZ24" s="265"/>
      <c r="BA24" s="266"/>
      <c r="BB24" s="263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84"/>
      <c r="CA24" s="267"/>
      <c r="CB24" s="269"/>
      <c r="CC24" s="269"/>
      <c r="CD24" s="270"/>
      <c r="CE24" s="216" t="str">
        <f t="shared" si="25"/>
        <v/>
      </c>
      <c r="CF24" s="217"/>
      <c r="CG24" s="266"/>
      <c r="CH24" s="217">
        <f t="shared" si="0"/>
        <v>0</v>
      </c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</row>
    <row r="25" spans="1:101" s="257" customFormat="1" ht="14.1" customHeight="1" thickBot="1" x14ac:dyDescent="0.35">
      <c r="A25" s="240" t="str">
        <f ca="1">'Udregning af resultater'!S18</f>
        <v/>
      </c>
      <c r="B25" s="241" t="str">
        <f ca="1">'Udregning af resultater'!T18</f>
        <v/>
      </c>
      <c r="C25" s="259" t="str">
        <f t="shared" ca="1" si="26"/>
        <v/>
      </c>
      <c r="D25" s="260"/>
      <c r="E25" s="261"/>
      <c r="F25" s="261"/>
      <c r="G25" s="262"/>
      <c r="H25" s="246" t="str">
        <f t="shared" si="1"/>
        <v/>
      </c>
      <c r="I25" s="277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63">
        <f t="shared" si="4"/>
        <v>0</v>
      </c>
      <c r="P25" s="260"/>
      <c r="Q25" s="261"/>
      <c r="R25" s="261"/>
      <c r="S25" s="262"/>
      <c r="T25" s="263" t="str">
        <f t="shared" si="5"/>
        <v/>
      </c>
      <c r="U25" s="263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63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63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63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75">
        <f t="shared" si="14"/>
        <v>0</v>
      </c>
      <c r="AT25" s="276" t="str">
        <f t="shared" si="15"/>
        <v/>
      </c>
      <c r="AU25" s="263" t="e">
        <f t="shared" si="16"/>
        <v>#VALUE!</v>
      </c>
      <c r="AV25" s="277" t="str">
        <f ca="1">'Udregning af resultater'!M61</f>
        <v/>
      </c>
      <c r="AW25" s="277" t="str">
        <f ca="1">'Udregning af resultater'!M103</f>
        <v/>
      </c>
      <c r="AX25" s="264"/>
      <c r="AY25" s="265"/>
      <c r="AZ25" s="265"/>
      <c r="BA25" s="266"/>
      <c r="BB25" s="263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84"/>
      <c r="CA25" s="267"/>
      <c r="CB25" s="269"/>
      <c r="CC25" s="269"/>
      <c r="CD25" s="270"/>
      <c r="CE25" s="216" t="str">
        <f t="shared" si="25"/>
        <v/>
      </c>
      <c r="CF25" s="217"/>
      <c r="CG25" s="266"/>
      <c r="CH25" s="217">
        <f t="shared" si="0"/>
        <v>0</v>
      </c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</row>
    <row r="26" spans="1:101" s="257" customFormat="1" ht="14.1" customHeight="1" thickBot="1" x14ac:dyDescent="0.35">
      <c r="A26" s="240" t="str">
        <f ca="1">'Udregning af resultater'!S19</f>
        <v/>
      </c>
      <c r="B26" s="241" t="str">
        <f ca="1">'Udregning af resultater'!T19</f>
        <v/>
      </c>
      <c r="C26" s="259" t="str">
        <f t="shared" ca="1" si="26"/>
        <v/>
      </c>
      <c r="D26" s="260"/>
      <c r="E26" s="261"/>
      <c r="F26" s="261"/>
      <c r="G26" s="262"/>
      <c r="H26" s="246" t="str">
        <f t="shared" si="1"/>
        <v/>
      </c>
      <c r="I26" s="277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63">
        <f t="shared" si="4"/>
        <v>0</v>
      </c>
      <c r="P26" s="260"/>
      <c r="Q26" s="261"/>
      <c r="R26" s="261"/>
      <c r="S26" s="262" t="s">
        <v>36</v>
      </c>
      <c r="T26" s="263" t="str">
        <f t="shared" si="5"/>
        <v/>
      </c>
      <c r="U26" s="263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63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63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63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75">
        <f t="shared" si="14"/>
        <v>0</v>
      </c>
      <c r="AT26" s="276" t="str">
        <f t="shared" si="15"/>
        <v/>
      </c>
      <c r="AU26" s="263" t="e">
        <f t="shared" si="16"/>
        <v>#VALUE!</v>
      </c>
      <c r="AV26" s="277" t="str">
        <f ca="1">'Udregning af resultater'!M62</f>
        <v/>
      </c>
      <c r="AW26" s="277" t="str">
        <f ca="1">'Udregning af resultater'!M104</f>
        <v/>
      </c>
      <c r="AX26" s="264"/>
      <c r="AY26" s="265"/>
      <c r="AZ26" s="265"/>
      <c r="BA26" s="266"/>
      <c r="BB26" s="263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84"/>
      <c r="CA26" s="267"/>
      <c r="CB26" s="269"/>
      <c r="CC26" s="269"/>
      <c r="CD26" s="270"/>
      <c r="CE26" s="216" t="str">
        <f t="shared" si="25"/>
        <v/>
      </c>
      <c r="CF26" s="217"/>
      <c r="CG26" s="266"/>
      <c r="CH26" s="217">
        <f t="shared" si="0"/>
        <v>0</v>
      </c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</row>
    <row r="27" spans="1:101" s="257" customFormat="1" ht="14.1" customHeight="1" thickBot="1" x14ac:dyDescent="0.35">
      <c r="A27" s="240" t="str">
        <f ca="1">'Udregning af resultater'!S20</f>
        <v/>
      </c>
      <c r="B27" s="241" t="str">
        <f ca="1">'Udregning af resultater'!T20</f>
        <v/>
      </c>
      <c r="C27" s="259" t="str">
        <f t="shared" ca="1" si="26"/>
        <v/>
      </c>
      <c r="D27" s="260"/>
      <c r="E27" s="261"/>
      <c r="F27" s="261"/>
      <c r="G27" s="262"/>
      <c r="H27" s="246" t="str">
        <f t="shared" si="1"/>
        <v/>
      </c>
      <c r="I27" s="277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63">
        <f t="shared" si="4"/>
        <v>0</v>
      </c>
      <c r="P27" s="260"/>
      <c r="Q27" s="261"/>
      <c r="R27" s="261"/>
      <c r="S27" s="262"/>
      <c r="T27" s="263" t="str">
        <f t="shared" si="5"/>
        <v/>
      </c>
      <c r="U27" s="263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63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63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63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75">
        <f t="shared" si="14"/>
        <v>0</v>
      </c>
      <c r="AT27" s="276" t="str">
        <f t="shared" si="15"/>
        <v/>
      </c>
      <c r="AU27" s="263" t="e">
        <f t="shared" si="16"/>
        <v>#VALUE!</v>
      </c>
      <c r="AV27" s="277" t="str">
        <f ca="1">'Udregning af resultater'!M63</f>
        <v/>
      </c>
      <c r="AW27" s="277" t="str">
        <f ca="1">'Udregning af resultater'!M105</f>
        <v/>
      </c>
      <c r="AX27" s="264" t="s">
        <v>36</v>
      </c>
      <c r="AY27" s="265"/>
      <c r="AZ27" s="265"/>
      <c r="BA27" s="266"/>
      <c r="BB27" s="263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84"/>
      <c r="CA27" s="267"/>
      <c r="CB27" s="269"/>
      <c r="CC27" s="269"/>
      <c r="CD27" s="270"/>
      <c r="CE27" s="216" t="str">
        <f t="shared" si="25"/>
        <v/>
      </c>
      <c r="CF27" s="217"/>
      <c r="CG27" s="266"/>
      <c r="CH27" s="217">
        <f t="shared" si="0"/>
        <v>0</v>
      </c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</row>
    <row r="28" spans="1:101" s="257" customFormat="1" ht="14.1" customHeight="1" thickBot="1" x14ac:dyDescent="0.35">
      <c r="A28" s="240" t="str">
        <f ca="1">'Udregning af resultater'!S21</f>
        <v/>
      </c>
      <c r="B28" s="241" t="str">
        <f ca="1">'Udregning af resultater'!T21</f>
        <v/>
      </c>
      <c r="C28" s="259" t="str">
        <f t="shared" ca="1" si="26"/>
        <v/>
      </c>
      <c r="D28" s="260"/>
      <c r="E28" s="261"/>
      <c r="F28" s="261"/>
      <c r="G28" s="262"/>
      <c r="H28" s="246" t="str">
        <f t="shared" si="1"/>
        <v/>
      </c>
      <c r="I28" s="277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63">
        <f t="shared" si="4"/>
        <v>0</v>
      </c>
      <c r="P28" s="260"/>
      <c r="Q28" s="261"/>
      <c r="R28" s="261"/>
      <c r="S28" s="262"/>
      <c r="T28" s="263" t="str">
        <f t="shared" si="5"/>
        <v/>
      </c>
      <c r="U28" s="263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63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63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63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75">
        <f t="shared" si="14"/>
        <v>0</v>
      </c>
      <c r="AT28" s="276" t="str">
        <f t="shared" si="15"/>
        <v/>
      </c>
      <c r="AU28" s="263" t="e">
        <f t="shared" si="16"/>
        <v>#VALUE!</v>
      </c>
      <c r="AV28" s="277" t="str">
        <f ca="1">'Udregning af resultater'!M64</f>
        <v/>
      </c>
      <c r="AW28" s="277" t="str">
        <f ca="1">'Udregning af resultater'!M106</f>
        <v/>
      </c>
      <c r="AX28" s="264"/>
      <c r="AY28" s="265"/>
      <c r="AZ28" s="265"/>
      <c r="BA28" s="266"/>
      <c r="BB28" s="263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84"/>
      <c r="CA28" s="267"/>
      <c r="CB28" s="269"/>
      <c r="CC28" s="269"/>
      <c r="CD28" s="270"/>
      <c r="CE28" s="216" t="str">
        <f t="shared" si="25"/>
        <v/>
      </c>
      <c r="CF28" s="217"/>
      <c r="CG28" s="266"/>
      <c r="CH28" s="217">
        <f t="shared" si="0"/>
        <v>0</v>
      </c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</row>
    <row r="29" spans="1:101" s="257" customFormat="1" ht="14.1" customHeight="1" thickBot="1" x14ac:dyDescent="0.35">
      <c r="A29" s="240" t="str">
        <f ca="1">'Udregning af resultater'!S22</f>
        <v/>
      </c>
      <c r="B29" s="241" t="str">
        <f ca="1">'Udregning af resultater'!T22</f>
        <v/>
      </c>
      <c r="C29" s="259" t="str">
        <f t="shared" ca="1" si="26"/>
        <v/>
      </c>
      <c r="D29" s="260"/>
      <c r="E29" s="261"/>
      <c r="F29" s="261"/>
      <c r="G29" s="262"/>
      <c r="H29" s="246" t="str">
        <f t="shared" si="1"/>
        <v/>
      </c>
      <c r="I29" s="277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63">
        <f t="shared" si="4"/>
        <v>0</v>
      </c>
      <c r="P29" s="260"/>
      <c r="Q29" s="261"/>
      <c r="R29" s="261"/>
      <c r="S29" s="262"/>
      <c r="T29" s="263" t="str">
        <f t="shared" si="5"/>
        <v/>
      </c>
      <c r="U29" s="263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63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63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63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75">
        <f t="shared" si="14"/>
        <v>0</v>
      </c>
      <c r="AT29" s="276" t="str">
        <f t="shared" si="15"/>
        <v/>
      </c>
      <c r="AU29" s="263" t="e">
        <f t="shared" si="16"/>
        <v>#VALUE!</v>
      </c>
      <c r="AV29" s="277" t="str">
        <f ca="1">'Udregning af resultater'!M65</f>
        <v/>
      </c>
      <c r="AW29" s="277" t="str">
        <f ca="1">'Udregning af resultater'!M107</f>
        <v/>
      </c>
      <c r="AX29" s="264"/>
      <c r="AY29" s="265"/>
      <c r="AZ29" s="265"/>
      <c r="BA29" s="266"/>
      <c r="BB29" s="263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84"/>
      <c r="CA29" s="267"/>
      <c r="CB29" s="269"/>
      <c r="CC29" s="269"/>
      <c r="CD29" s="270"/>
      <c r="CE29" s="216" t="str">
        <f t="shared" si="25"/>
        <v/>
      </c>
      <c r="CF29" s="217"/>
      <c r="CG29" s="266"/>
      <c r="CH29" s="217">
        <f t="shared" si="0"/>
        <v>0</v>
      </c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</row>
    <row r="30" spans="1:101" s="257" customFormat="1" ht="14.1" customHeight="1" thickBot="1" x14ac:dyDescent="0.35">
      <c r="A30" s="240" t="str">
        <f ca="1">'Udregning af resultater'!S23</f>
        <v/>
      </c>
      <c r="B30" s="241" t="str">
        <f ca="1">'Udregning af resultater'!T23</f>
        <v/>
      </c>
      <c r="C30" s="259" t="str">
        <f t="shared" ca="1" si="26"/>
        <v/>
      </c>
      <c r="D30" s="260"/>
      <c r="E30" s="261"/>
      <c r="F30" s="261"/>
      <c r="G30" s="262"/>
      <c r="H30" s="246" t="str">
        <f t="shared" si="1"/>
        <v/>
      </c>
      <c r="I30" s="277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63">
        <f t="shared" si="4"/>
        <v>0</v>
      </c>
      <c r="P30" s="260"/>
      <c r="Q30" s="261"/>
      <c r="R30" s="261"/>
      <c r="S30" s="262"/>
      <c r="T30" s="263" t="str">
        <f t="shared" si="5"/>
        <v/>
      </c>
      <c r="U30" s="263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63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63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63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75">
        <f t="shared" si="14"/>
        <v>0</v>
      </c>
      <c r="AT30" s="276" t="str">
        <f t="shared" si="15"/>
        <v/>
      </c>
      <c r="AU30" s="263" t="e">
        <f t="shared" si="16"/>
        <v>#VALUE!</v>
      </c>
      <c r="AV30" s="277" t="str">
        <f ca="1">'Udregning af resultater'!M66</f>
        <v/>
      </c>
      <c r="AW30" s="277" t="str">
        <f ca="1">'Udregning af resultater'!M108</f>
        <v/>
      </c>
      <c r="AX30" s="264"/>
      <c r="AY30" s="265"/>
      <c r="AZ30" s="265"/>
      <c r="BA30" s="266"/>
      <c r="BB30" s="263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84"/>
      <c r="CA30" s="267"/>
      <c r="CB30" s="269"/>
      <c r="CC30" s="269"/>
      <c r="CD30" s="270"/>
      <c r="CE30" s="216" t="str">
        <f t="shared" si="25"/>
        <v/>
      </c>
      <c r="CF30" s="217"/>
      <c r="CG30" s="266"/>
      <c r="CH30" s="217">
        <f t="shared" si="0"/>
        <v>0</v>
      </c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</row>
    <row r="31" spans="1:101" s="257" customFormat="1" ht="14.1" customHeight="1" thickBot="1" x14ac:dyDescent="0.35">
      <c r="A31" s="240" t="str">
        <f ca="1">'Udregning af resultater'!S24</f>
        <v/>
      </c>
      <c r="B31" s="241" t="str">
        <f ca="1">'Udregning af resultater'!T24</f>
        <v/>
      </c>
      <c r="C31" s="259" t="str">
        <f t="shared" ca="1" si="26"/>
        <v/>
      </c>
      <c r="D31" s="260"/>
      <c r="E31" s="261"/>
      <c r="F31" s="261"/>
      <c r="G31" s="262"/>
      <c r="H31" s="246" t="str">
        <f t="shared" si="1"/>
        <v/>
      </c>
      <c r="I31" s="277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63">
        <f t="shared" si="4"/>
        <v>0</v>
      </c>
      <c r="P31" s="260"/>
      <c r="Q31" s="261"/>
      <c r="R31" s="261"/>
      <c r="S31" s="262"/>
      <c r="T31" s="263" t="str">
        <f t="shared" si="5"/>
        <v/>
      </c>
      <c r="U31" s="263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63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63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63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75">
        <f t="shared" si="14"/>
        <v>0</v>
      </c>
      <c r="AT31" s="276" t="str">
        <f t="shared" si="15"/>
        <v/>
      </c>
      <c r="AU31" s="263" t="e">
        <f t="shared" si="16"/>
        <v>#VALUE!</v>
      </c>
      <c r="AV31" s="277" t="str">
        <f ca="1">'Udregning af resultater'!M67</f>
        <v/>
      </c>
      <c r="AW31" s="277" t="str">
        <f ca="1">'Udregning af resultater'!M109</f>
        <v/>
      </c>
      <c r="AX31" s="264"/>
      <c r="AY31" s="265"/>
      <c r="AZ31" s="265"/>
      <c r="BA31" s="266"/>
      <c r="BB31" s="263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84"/>
      <c r="CA31" s="267"/>
      <c r="CB31" s="269"/>
      <c r="CC31" s="269"/>
      <c r="CD31" s="270"/>
      <c r="CE31" s="216" t="str">
        <f t="shared" si="25"/>
        <v/>
      </c>
      <c r="CF31" s="217"/>
      <c r="CG31" s="266"/>
      <c r="CH31" s="217">
        <f t="shared" si="0"/>
        <v>0</v>
      </c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</row>
    <row r="32" spans="1:101" s="257" customFormat="1" ht="14.1" customHeight="1" thickBot="1" x14ac:dyDescent="0.35">
      <c r="A32" s="240" t="str">
        <f ca="1">'Udregning af resultater'!S25</f>
        <v/>
      </c>
      <c r="B32" s="241" t="str">
        <f ca="1">'Udregning af resultater'!T25</f>
        <v/>
      </c>
      <c r="C32" s="259" t="str">
        <f t="shared" ca="1" si="26"/>
        <v/>
      </c>
      <c r="D32" s="260"/>
      <c r="E32" s="261"/>
      <c r="F32" s="261"/>
      <c r="G32" s="262"/>
      <c r="H32" s="246" t="str">
        <f t="shared" si="1"/>
        <v/>
      </c>
      <c r="I32" s="277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63">
        <f t="shared" si="4"/>
        <v>0</v>
      </c>
      <c r="P32" s="260"/>
      <c r="Q32" s="261"/>
      <c r="R32" s="261"/>
      <c r="S32" s="262"/>
      <c r="T32" s="263" t="str">
        <f t="shared" si="5"/>
        <v/>
      </c>
      <c r="U32" s="263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63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63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63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75">
        <f t="shared" si="14"/>
        <v>0</v>
      </c>
      <c r="AT32" s="276" t="str">
        <f t="shared" si="15"/>
        <v/>
      </c>
      <c r="AU32" s="263" t="e">
        <f t="shared" si="16"/>
        <v>#VALUE!</v>
      </c>
      <c r="AV32" s="277" t="str">
        <f ca="1">'Udregning af resultater'!M68</f>
        <v/>
      </c>
      <c r="AW32" s="277" t="str">
        <f ca="1">'Udregning af resultater'!M110</f>
        <v/>
      </c>
      <c r="AX32" s="264"/>
      <c r="AY32" s="265"/>
      <c r="AZ32" s="265"/>
      <c r="BA32" s="266"/>
      <c r="BB32" s="263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84"/>
      <c r="CA32" s="267"/>
      <c r="CB32" s="269"/>
      <c r="CC32" s="269"/>
      <c r="CD32" s="270"/>
      <c r="CE32" s="216" t="str">
        <f t="shared" si="25"/>
        <v/>
      </c>
      <c r="CF32" s="217"/>
      <c r="CG32" s="266"/>
      <c r="CH32" s="217">
        <f t="shared" si="0"/>
        <v>0</v>
      </c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</row>
    <row r="33" spans="1:101" s="257" customFormat="1" ht="14.1" customHeight="1" thickBot="1" x14ac:dyDescent="0.35">
      <c r="A33" s="240" t="str">
        <f ca="1">'Udregning af resultater'!S26</f>
        <v/>
      </c>
      <c r="B33" s="241" t="str">
        <f ca="1">'Udregning af resultater'!T26</f>
        <v/>
      </c>
      <c r="C33" s="259" t="str">
        <f t="shared" ca="1" si="26"/>
        <v/>
      </c>
      <c r="D33" s="260"/>
      <c r="E33" s="261"/>
      <c r="F33" s="261"/>
      <c r="G33" s="262"/>
      <c r="H33" s="246" t="str">
        <f t="shared" si="1"/>
        <v/>
      </c>
      <c r="I33" s="277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63">
        <f t="shared" si="4"/>
        <v>0</v>
      </c>
      <c r="P33" s="260"/>
      <c r="Q33" s="261"/>
      <c r="R33" s="261"/>
      <c r="S33" s="262"/>
      <c r="T33" s="263" t="str">
        <f t="shared" si="5"/>
        <v/>
      </c>
      <c r="U33" s="263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63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63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63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75">
        <f t="shared" si="14"/>
        <v>0</v>
      </c>
      <c r="AT33" s="276" t="str">
        <f t="shared" si="15"/>
        <v/>
      </c>
      <c r="AU33" s="263" t="e">
        <f t="shared" si="16"/>
        <v>#VALUE!</v>
      </c>
      <c r="AV33" s="277" t="str">
        <f ca="1">'Udregning af resultater'!M69</f>
        <v/>
      </c>
      <c r="AW33" s="277" t="str">
        <f ca="1">'Udregning af resultater'!M111</f>
        <v/>
      </c>
      <c r="AX33" s="264"/>
      <c r="AY33" s="265"/>
      <c r="AZ33" s="265"/>
      <c r="BA33" s="266"/>
      <c r="BB33" s="263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84"/>
      <c r="CA33" s="267"/>
      <c r="CB33" s="269"/>
      <c r="CC33" s="269"/>
      <c r="CD33" s="270"/>
      <c r="CE33" s="216" t="str">
        <f t="shared" si="25"/>
        <v/>
      </c>
      <c r="CF33" s="217"/>
      <c r="CG33" s="266"/>
      <c r="CH33" s="217">
        <f t="shared" si="0"/>
        <v>0</v>
      </c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</row>
    <row r="34" spans="1:101" s="257" customFormat="1" ht="14.1" customHeight="1" thickBot="1" x14ac:dyDescent="0.35">
      <c r="A34" s="240" t="str">
        <f ca="1">'Udregning af resultater'!S27</f>
        <v/>
      </c>
      <c r="B34" s="241" t="str">
        <f ca="1">'Udregning af resultater'!T27</f>
        <v/>
      </c>
      <c r="C34" s="259" t="str">
        <f t="shared" ca="1" si="26"/>
        <v/>
      </c>
      <c r="D34" s="260"/>
      <c r="E34" s="261"/>
      <c r="F34" s="261"/>
      <c r="G34" s="262"/>
      <c r="H34" s="246" t="str">
        <f t="shared" si="1"/>
        <v/>
      </c>
      <c r="I34" s="277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63">
        <f t="shared" si="4"/>
        <v>0</v>
      </c>
      <c r="P34" s="260"/>
      <c r="Q34" s="261"/>
      <c r="R34" s="261"/>
      <c r="S34" s="262"/>
      <c r="T34" s="263" t="str">
        <f t="shared" si="5"/>
        <v/>
      </c>
      <c r="U34" s="263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63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63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63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75">
        <f t="shared" si="14"/>
        <v>0</v>
      </c>
      <c r="AT34" s="276" t="str">
        <f t="shared" si="15"/>
        <v/>
      </c>
      <c r="AU34" s="263" t="e">
        <f t="shared" si="16"/>
        <v>#VALUE!</v>
      </c>
      <c r="AV34" s="277" t="str">
        <f ca="1">'Udregning af resultater'!M70</f>
        <v/>
      </c>
      <c r="AW34" s="277" t="str">
        <f ca="1">'Udregning af resultater'!M112</f>
        <v/>
      </c>
      <c r="AX34" s="264"/>
      <c r="AY34" s="265"/>
      <c r="AZ34" s="265"/>
      <c r="BA34" s="266"/>
      <c r="BB34" s="263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84"/>
      <c r="CA34" s="267"/>
      <c r="CB34" s="269"/>
      <c r="CC34" s="269"/>
      <c r="CD34" s="270"/>
      <c r="CE34" s="216" t="str">
        <f t="shared" si="25"/>
        <v/>
      </c>
      <c r="CF34" s="217"/>
      <c r="CG34" s="266"/>
      <c r="CH34" s="217">
        <f t="shared" si="0"/>
        <v>0</v>
      </c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</row>
    <row r="35" spans="1:101" s="257" customFormat="1" ht="14.1" customHeight="1" thickBot="1" x14ac:dyDescent="0.35">
      <c r="A35" s="240" t="str">
        <f ca="1">'Udregning af resultater'!S28</f>
        <v/>
      </c>
      <c r="B35" s="241" t="str">
        <f ca="1">'Udregning af resultater'!T28</f>
        <v/>
      </c>
      <c r="C35" s="259" t="str">
        <f t="shared" ca="1" si="26"/>
        <v/>
      </c>
      <c r="D35" s="260"/>
      <c r="E35" s="261"/>
      <c r="F35" s="261"/>
      <c r="G35" s="262"/>
      <c r="H35" s="246" t="str">
        <f t="shared" si="1"/>
        <v/>
      </c>
      <c r="I35" s="277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63">
        <f t="shared" si="4"/>
        <v>0</v>
      </c>
      <c r="P35" s="260"/>
      <c r="Q35" s="261"/>
      <c r="R35" s="261"/>
      <c r="S35" s="262"/>
      <c r="T35" s="263" t="str">
        <f t="shared" si="5"/>
        <v/>
      </c>
      <c r="U35" s="263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63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63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63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75">
        <f t="shared" si="14"/>
        <v>0</v>
      </c>
      <c r="AT35" s="276" t="str">
        <f t="shared" si="15"/>
        <v/>
      </c>
      <c r="AU35" s="263" t="e">
        <f t="shared" si="16"/>
        <v>#VALUE!</v>
      </c>
      <c r="AV35" s="277" t="str">
        <f ca="1">'Udregning af resultater'!M71</f>
        <v/>
      </c>
      <c r="AW35" s="277" t="str">
        <f ca="1">'Udregning af resultater'!M113</f>
        <v/>
      </c>
      <c r="AX35" s="264"/>
      <c r="AY35" s="265"/>
      <c r="AZ35" s="265"/>
      <c r="BA35" s="266"/>
      <c r="BB35" s="263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84"/>
      <c r="CA35" s="267"/>
      <c r="CB35" s="269"/>
      <c r="CC35" s="269"/>
      <c r="CD35" s="270"/>
      <c r="CE35" s="216" t="str">
        <f t="shared" si="25"/>
        <v/>
      </c>
      <c r="CF35" s="217"/>
      <c r="CG35" s="266"/>
      <c r="CH35" s="217">
        <f t="shared" si="0"/>
        <v>0</v>
      </c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</row>
    <row r="36" spans="1:101" s="257" customFormat="1" ht="14.1" customHeight="1" thickBot="1" x14ac:dyDescent="0.35">
      <c r="A36" s="240" t="str">
        <f ca="1">'Udregning af resultater'!S29</f>
        <v/>
      </c>
      <c r="B36" s="241" t="str">
        <f ca="1">'Udregning af resultater'!T29</f>
        <v/>
      </c>
      <c r="C36" s="259" t="str">
        <f t="shared" ca="1" si="26"/>
        <v/>
      </c>
      <c r="D36" s="260"/>
      <c r="E36" s="261"/>
      <c r="F36" s="261"/>
      <c r="G36" s="262"/>
      <c r="H36" s="246" t="str">
        <f t="shared" si="1"/>
        <v/>
      </c>
      <c r="I36" s="277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63">
        <f t="shared" si="4"/>
        <v>0</v>
      </c>
      <c r="P36" s="260"/>
      <c r="Q36" s="261"/>
      <c r="R36" s="261"/>
      <c r="S36" s="262"/>
      <c r="T36" s="263" t="str">
        <f t="shared" si="5"/>
        <v/>
      </c>
      <c r="U36" s="263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63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63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63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75">
        <f t="shared" si="14"/>
        <v>0</v>
      </c>
      <c r="AT36" s="276" t="str">
        <f t="shared" si="15"/>
        <v/>
      </c>
      <c r="AU36" s="263" t="e">
        <f t="shared" si="16"/>
        <v>#VALUE!</v>
      </c>
      <c r="AV36" s="277" t="str">
        <f ca="1">'Udregning af resultater'!M72</f>
        <v/>
      </c>
      <c r="AW36" s="277" t="str">
        <f ca="1">'Udregning af resultater'!M114</f>
        <v/>
      </c>
      <c r="AX36" s="264"/>
      <c r="AY36" s="265"/>
      <c r="AZ36" s="265"/>
      <c r="BA36" s="266"/>
      <c r="BB36" s="263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84"/>
      <c r="CA36" s="267"/>
      <c r="CB36" s="269"/>
      <c r="CC36" s="269"/>
      <c r="CD36" s="270"/>
      <c r="CE36" s="216" t="str">
        <f t="shared" si="25"/>
        <v/>
      </c>
      <c r="CF36" s="217"/>
      <c r="CG36" s="266"/>
      <c r="CH36" s="217">
        <f t="shared" si="0"/>
        <v>0</v>
      </c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  <c r="CW36" s="278"/>
    </row>
    <row r="37" spans="1:101" s="257" customFormat="1" ht="14.1" customHeight="1" thickBot="1" x14ac:dyDescent="0.35">
      <c r="A37" s="240" t="str">
        <f ca="1">'Udregning af resultater'!S30</f>
        <v/>
      </c>
      <c r="B37" s="241" t="str">
        <f ca="1">'Udregning af resultater'!T30</f>
        <v/>
      </c>
      <c r="C37" s="259" t="str">
        <f t="shared" ca="1" si="26"/>
        <v/>
      </c>
      <c r="D37" s="260"/>
      <c r="E37" s="261"/>
      <c r="F37" s="261"/>
      <c r="G37" s="262"/>
      <c r="H37" s="246" t="str">
        <f t="shared" si="1"/>
        <v/>
      </c>
      <c r="I37" s="277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63">
        <f t="shared" si="4"/>
        <v>0</v>
      </c>
      <c r="P37" s="260"/>
      <c r="Q37" s="261"/>
      <c r="R37" s="261"/>
      <c r="S37" s="262"/>
      <c r="T37" s="263" t="str">
        <f t="shared" si="5"/>
        <v/>
      </c>
      <c r="U37" s="263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63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63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63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75">
        <f t="shared" si="14"/>
        <v>0</v>
      </c>
      <c r="AT37" s="276" t="str">
        <f t="shared" si="15"/>
        <v/>
      </c>
      <c r="AU37" s="263" t="e">
        <f t="shared" si="16"/>
        <v>#VALUE!</v>
      </c>
      <c r="AV37" s="277" t="str">
        <f ca="1">'Udregning af resultater'!M73</f>
        <v/>
      </c>
      <c r="AW37" s="277" t="str">
        <f ca="1">'Udregning af resultater'!M115</f>
        <v/>
      </c>
      <c r="AX37" s="264"/>
      <c r="AY37" s="265"/>
      <c r="AZ37" s="265"/>
      <c r="BA37" s="266"/>
      <c r="BB37" s="263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84"/>
      <c r="CA37" s="267"/>
      <c r="CB37" s="269"/>
      <c r="CC37" s="269"/>
      <c r="CD37" s="270"/>
      <c r="CE37" s="216" t="str">
        <f t="shared" si="25"/>
        <v/>
      </c>
      <c r="CF37" s="217"/>
      <c r="CG37" s="266"/>
      <c r="CH37" s="217">
        <f t="shared" si="0"/>
        <v>0</v>
      </c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</row>
    <row r="38" spans="1:101" s="257" customFormat="1" ht="14.1" customHeight="1" thickBot="1" x14ac:dyDescent="0.35">
      <c r="A38" s="240" t="str">
        <f ca="1">'Udregning af resultater'!S31</f>
        <v/>
      </c>
      <c r="B38" s="241" t="str">
        <f ca="1">'Udregning af resultater'!T31</f>
        <v/>
      </c>
      <c r="C38" s="259" t="str">
        <f t="shared" ca="1" si="26"/>
        <v/>
      </c>
      <c r="D38" s="260"/>
      <c r="E38" s="261"/>
      <c r="F38" s="261"/>
      <c r="G38" s="262"/>
      <c r="H38" s="246" t="str">
        <f t="shared" si="1"/>
        <v/>
      </c>
      <c r="I38" s="277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63">
        <f t="shared" si="4"/>
        <v>0</v>
      </c>
      <c r="P38" s="260"/>
      <c r="Q38" s="261"/>
      <c r="R38" s="261"/>
      <c r="S38" s="262"/>
      <c r="T38" s="263" t="str">
        <f t="shared" si="5"/>
        <v/>
      </c>
      <c r="U38" s="263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63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63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63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75">
        <f t="shared" si="14"/>
        <v>0</v>
      </c>
      <c r="AT38" s="276" t="str">
        <f t="shared" si="15"/>
        <v/>
      </c>
      <c r="AU38" s="263" t="e">
        <f t="shared" si="16"/>
        <v>#VALUE!</v>
      </c>
      <c r="AV38" s="277" t="str">
        <f ca="1">'Udregning af resultater'!M74</f>
        <v/>
      </c>
      <c r="AW38" s="277" t="str">
        <f ca="1">'Udregning af resultater'!M116</f>
        <v/>
      </c>
      <c r="AX38" s="264"/>
      <c r="AY38" s="265"/>
      <c r="AZ38" s="265"/>
      <c r="BA38" s="266"/>
      <c r="BB38" s="263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84"/>
      <c r="CA38" s="267"/>
      <c r="CB38" s="269"/>
      <c r="CC38" s="269"/>
      <c r="CD38" s="270"/>
      <c r="CE38" s="216" t="str">
        <f t="shared" si="25"/>
        <v/>
      </c>
      <c r="CF38" s="217"/>
      <c r="CG38" s="266"/>
      <c r="CH38" s="217">
        <f t="shared" si="0"/>
        <v>0</v>
      </c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  <c r="CW38" s="278"/>
    </row>
    <row r="39" spans="1:101" s="257" customFormat="1" ht="14.1" customHeight="1" thickBot="1" x14ac:dyDescent="0.35">
      <c r="A39" s="240" t="str">
        <f ca="1">'Udregning af resultater'!S32</f>
        <v/>
      </c>
      <c r="B39" s="241" t="str">
        <f ca="1">'Udregning af resultater'!T32</f>
        <v/>
      </c>
      <c r="C39" s="259" t="str">
        <f t="shared" ca="1" si="26"/>
        <v/>
      </c>
      <c r="D39" s="260"/>
      <c r="E39" s="261"/>
      <c r="F39" s="261"/>
      <c r="G39" s="262"/>
      <c r="H39" s="246" t="str">
        <f t="shared" si="1"/>
        <v/>
      </c>
      <c r="I39" s="277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63">
        <f t="shared" si="4"/>
        <v>0</v>
      </c>
      <c r="P39" s="260"/>
      <c r="Q39" s="261"/>
      <c r="R39" s="261"/>
      <c r="S39" s="262"/>
      <c r="T39" s="263" t="str">
        <f t="shared" si="5"/>
        <v/>
      </c>
      <c r="U39" s="263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63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63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63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75">
        <f t="shared" si="14"/>
        <v>0</v>
      </c>
      <c r="AT39" s="276" t="str">
        <f t="shared" si="15"/>
        <v/>
      </c>
      <c r="AU39" s="263" t="e">
        <f t="shared" si="16"/>
        <v>#VALUE!</v>
      </c>
      <c r="AV39" s="277" t="str">
        <f ca="1">'Udregning af resultater'!M75</f>
        <v/>
      </c>
      <c r="AW39" s="277" t="str">
        <f ca="1">'Udregning af resultater'!M117</f>
        <v/>
      </c>
      <c r="AX39" s="264"/>
      <c r="AY39" s="265"/>
      <c r="AZ39" s="265"/>
      <c r="BA39" s="266"/>
      <c r="BB39" s="263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84"/>
      <c r="CA39" s="267"/>
      <c r="CB39" s="269"/>
      <c r="CC39" s="269"/>
      <c r="CD39" s="270"/>
      <c r="CE39" s="216" t="str">
        <f t="shared" si="25"/>
        <v/>
      </c>
      <c r="CF39" s="217"/>
      <c r="CG39" s="266"/>
      <c r="CH39" s="217">
        <f t="shared" si="0"/>
        <v>0</v>
      </c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</row>
    <row r="40" spans="1:101" s="257" customFormat="1" ht="14.1" customHeight="1" thickBot="1" x14ac:dyDescent="0.35">
      <c r="A40" s="240" t="str">
        <f ca="1">'Udregning af resultater'!S33</f>
        <v/>
      </c>
      <c r="B40" s="241" t="str">
        <f ca="1">'Udregning af resultater'!T33</f>
        <v/>
      </c>
      <c r="C40" s="259" t="str">
        <f t="shared" ca="1" si="26"/>
        <v/>
      </c>
      <c r="D40" s="260"/>
      <c r="E40" s="261"/>
      <c r="F40" s="261"/>
      <c r="G40" s="262"/>
      <c r="H40" s="246" t="str">
        <f t="shared" si="1"/>
        <v/>
      </c>
      <c r="I40" s="277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63">
        <f t="shared" si="4"/>
        <v>0</v>
      </c>
      <c r="P40" s="260"/>
      <c r="Q40" s="261"/>
      <c r="R40" s="261"/>
      <c r="S40" s="262"/>
      <c r="T40" s="263" t="str">
        <f t="shared" si="5"/>
        <v/>
      </c>
      <c r="U40" s="263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63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63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63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75">
        <f t="shared" si="14"/>
        <v>0</v>
      </c>
      <c r="AT40" s="276" t="str">
        <f t="shared" si="15"/>
        <v/>
      </c>
      <c r="AU40" s="263" t="e">
        <f t="shared" si="16"/>
        <v>#VALUE!</v>
      </c>
      <c r="AV40" s="277" t="str">
        <f ca="1">'Udregning af resultater'!M76</f>
        <v/>
      </c>
      <c r="AW40" s="277" t="str">
        <f ca="1">'Udregning af resultater'!M118</f>
        <v/>
      </c>
      <c r="AX40" s="264"/>
      <c r="AY40" s="265"/>
      <c r="AZ40" s="265"/>
      <c r="BA40" s="266"/>
      <c r="BB40" s="263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84"/>
      <c r="CA40" s="267"/>
      <c r="CB40" s="269"/>
      <c r="CC40" s="269"/>
      <c r="CD40" s="270"/>
      <c r="CE40" s="216" t="str">
        <f t="shared" si="25"/>
        <v/>
      </c>
      <c r="CF40" s="217"/>
      <c r="CG40" s="266"/>
      <c r="CH40" s="217">
        <f t="shared" si="0"/>
        <v>0</v>
      </c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</row>
    <row r="41" spans="1:101" s="257" customFormat="1" ht="14.1" customHeight="1" thickBot="1" x14ac:dyDescent="0.35">
      <c r="A41" s="240" t="str">
        <f ca="1">'Udregning af resultater'!S34</f>
        <v/>
      </c>
      <c r="B41" s="241" t="str">
        <f ca="1">'Udregning af resultater'!T34</f>
        <v/>
      </c>
      <c r="C41" s="259" t="str">
        <f t="shared" ca="1" si="26"/>
        <v/>
      </c>
      <c r="D41" s="260"/>
      <c r="E41" s="261"/>
      <c r="F41" s="261"/>
      <c r="G41" s="262"/>
      <c r="H41" s="246" t="str">
        <f t="shared" si="1"/>
        <v/>
      </c>
      <c r="I41" s="277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63">
        <f t="shared" si="4"/>
        <v>0</v>
      </c>
      <c r="P41" s="260"/>
      <c r="Q41" s="261"/>
      <c r="R41" s="261"/>
      <c r="S41" s="262"/>
      <c r="T41" s="263" t="str">
        <f t="shared" si="5"/>
        <v/>
      </c>
      <c r="U41" s="263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63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63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63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75">
        <f t="shared" si="14"/>
        <v>0</v>
      </c>
      <c r="AT41" s="276" t="str">
        <f t="shared" si="15"/>
        <v/>
      </c>
      <c r="AU41" s="263" t="e">
        <f t="shared" si="16"/>
        <v>#VALUE!</v>
      </c>
      <c r="AV41" s="277" t="str">
        <f ca="1">'Udregning af resultater'!M77</f>
        <v/>
      </c>
      <c r="AW41" s="277" t="str">
        <f ca="1">'Udregning af resultater'!M119</f>
        <v/>
      </c>
      <c r="AX41" s="264"/>
      <c r="AY41" s="265"/>
      <c r="AZ41" s="265"/>
      <c r="BA41" s="266"/>
      <c r="BB41" s="263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84"/>
      <c r="CA41" s="267"/>
      <c r="CB41" s="269"/>
      <c r="CC41" s="269"/>
      <c r="CD41" s="270"/>
      <c r="CE41" s="216" t="str">
        <f t="shared" si="25"/>
        <v/>
      </c>
      <c r="CF41" s="217"/>
      <c r="CG41" s="266"/>
      <c r="CH41" s="217">
        <f t="shared" si="0"/>
        <v>0</v>
      </c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  <c r="CW41" s="278"/>
    </row>
    <row r="42" spans="1:101" s="257" customFormat="1" ht="14.1" customHeight="1" thickBot="1" x14ac:dyDescent="0.35">
      <c r="A42" s="240" t="str">
        <f ca="1">'Udregning af resultater'!S35</f>
        <v/>
      </c>
      <c r="B42" s="241" t="str">
        <f ca="1">'Udregning af resultater'!T35</f>
        <v/>
      </c>
      <c r="C42" s="259" t="str">
        <f t="shared" ca="1" si="26"/>
        <v/>
      </c>
      <c r="D42" s="260"/>
      <c r="E42" s="261"/>
      <c r="F42" s="261"/>
      <c r="G42" s="262"/>
      <c r="H42" s="246" t="str">
        <f t="shared" si="1"/>
        <v/>
      </c>
      <c r="I42" s="277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63">
        <f t="shared" si="4"/>
        <v>0</v>
      </c>
      <c r="P42" s="260"/>
      <c r="Q42" s="261"/>
      <c r="R42" s="261"/>
      <c r="S42" s="262"/>
      <c r="T42" s="263" t="str">
        <f t="shared" si="5"/>
        <v/>
      </c>
      <c r="U42" s="263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63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63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63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75">
        <f t="shared" si="14"/>
        <v>0</v>
      </c>
      <c r="AT42" s="276" t="str">
        <f t="shared" si="15"/>
        <v/>
      </c>
      <c r="AU42" s="263" t="e">
        <f t="shared" si="16"/>
        <v>#VALUE!</v>
      </c>
      <c r="AV42" s="277" t="str">
        <f ca="1">'Udregning af resultater'!M78</f>
        <v/>
      </c>
      <c r="AW42" s="277" t="str">
        <f ca="1">'Udregning af resultater'!M120</f>
        <v/>
      </c>
      <c r="AX42" s="264"/>
      <c r="AY42" s="265"/>
      <c r="AZ42" s="265"/>
      <c r="BA42" s="266"/>
      <c r="BB42" s="263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84"/>
      <c r="CA42" s="267"/>
      <c r="CB42" s="269"/>
      <c r="CC42" s="269"/>
      <c r="CD42" s="270"/>
      <c r="CE42" s="216" t="str">
        <f t="shared" si="25"/>
        <v/>
      </c>
      <c r="CF42" s="217"/>
      <c r="CG42" s="266"/>
      <c r="CH42" s="217">
        <f t="shared" si="0"/>
        <v>0</v>
      </c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  <c r="CW42" s="278"/>
    </row>
    <row r="43" spans="1:101" s="257" customFormat="1" ht="14.1" customHeight="1" thickBot="1" x14ac:dyDescent="0.35">
      <c r="A43" s="240" t="str">
        <f ca="1">'Udregning af resultater'!S36</f>
        <v/>
      </c>
      <c r="B43" s="241" t="str">
        <f ca="1">'Udregning af resultater'!T36</f>
        <v/>
      </c>
      <c r="C43" s="259" t="str">
        <f t="shared" ca="1" si="26"/>
        <v/>
      </c>
      <c r="D43" s="260"/>
      <c r="E43" s="261"/>
      <c r="F43" s="261"/>
      <c r="G43" s="262"/>
      <c r="H43" s="246" t="str">
        <f t="shared" si="1"/>
        <v/>
      </c>
      <c r="I43" s="277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63">
        <f t="shared" si="4"/>
        <v>0</v>
      </c>
      <c r="P43" s="260"/>
      <c r="Q43" s="261"/>
      <c r="R43" s="261"/>
      <c r="S43" s="262"/>
      <c r="T43" s="263" t="str">
        <f t="shared" si="5"/>
        <v/>
      </c>
      <c r="U43" s="263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63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63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63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75">
        <f t="shared" si="14"/>
        <v>0</v>
      </c>
      <c r="AT43" s="276" t="str">
        <f t="shared" si="15"/>
        <v/>
      </c>
      <c r="AU43" s="263" t="e">
        <f t="shared" si="16"/>
        <v>#VALUE!</v>
      </c>
      <c r="AV43" s="277" t="str">
        <f ca="1">'Udregning af resultater'!M79</f>
        <v/>
      </c>
      <c r="AW43" s="277" t="str">
        <f ca="1">'Udregning af resultater'!M121</f>
        <v/>
      </c>
      <c r="AX43" s="264"/>
      <c r="AY43" s="265"/>
      <c r="AZ43" s="265"/>
      <c r="BA43" s="266"/>
      <c r="BB43" s="263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84"/>
      <c r="CA43" s="267"/>
      <c r="CB43" s="269"/>
      <c r="CC43" s="269"/>
      <c r="CD43" s="270"/>
      <c r="CE43" s="216" t="str">
        <f t="shared" si="25"/>
        <v/>
      </c>
      <c r="CF43" s="217"/>
      <c r="CG43" s="266"/>
      <c r="CH43" s="217">
        <f t="shared" si="0"/>
        <v>0</v>
      </c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</row>
    <row r="44" spans="1:101" s="257" customFormat="1" ht="14.1" customHeight="1" thickBot="1" x14ac:dyDescent="0.35">
      <c r="A44" s="240" t="str">
        <f ca="1">'Udregning af resultater'!S37</f>
        <v/>
      </c>
      <c r="B44" s="241" t="str">
        <f ca="1">'Udregning af resultater'!T37</f>
        <v/>
      </c>
      <c r="C44" s="259" t="str">
        <f t="shared" ca="1" si="26"/>
        <v/>
      </c>
      <c r="D44" s="260"/>
      <c r="E44" s="261"/>
      <c r="F44" s="261"/>
      <c r="G44" s="262"/>
      <c r="H44" s="246" t="str">
        <f t="shared" si="1"/>
        <v/>
      </c>
      <c r="I44" s="277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63">
        <f t="shared" si="4"/>
        <v>0</v>
      </c>
      <c r="P44" s="260"/>
      <c r="Q44" s="261"/>
      <c r="R44" s="261"/>
      <c r="S44" s="262"/>
      <c r="T44" s="263" t="str">
        <f t="shared" si="5"/>
        <v/>
      </c>
      <c r="U44" s="263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63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63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63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75">
        <f t="shared" si="14"/>
        <v>0</v>
      </c>
      <c r="AT44" s="276" t="str">
        <f t="shared" si="15"/>
        <v/>
      </c>
      <c r="AU44" s="263" t="e">
        <f t="shared" si="16"/>
        <v>#VALUE!</v>
      </c>
      <c r="AV44" s="277" t="str">
        <f ca="1">'Udregning af resultater'!M80</f>
        <v/>
      </c>
      <c r="AW44" s="277" t="str">
        <f ca="1">'Udregning af resultater'!M122</f>
        <v/>
      </c>
      <c r="AX44" s="264"/>
      <c r="AY44" s="265"/>
      <c r="AZ44" s="265"/>
      <c r="BA44" s="266"/>
      <c r="BB44" s="263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84"/>
      <c r="CA44" s="267"/>
      <c r="CB44" s="269"/>
      <c r="CC44" s="269"/>
      <c r="CD44" s="270"/>
      <c r="CE44" s="216" t="str">
        <f t="shared" si="25"/>
        <v/>
      </c>
      <c r="CF44" s="217"/>
      <c r="CG44" s="266"/>
      <c r="CH44" s="217">
        <f t="shared" si="0"/>
        <v>0</v>
      </c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</row>
    <row r="45" spans="1:101" s="257" customFormat="1" ht="14.1" customHeight="1" x14ac:dyDescent="0.3">
      <c r="A45" s="240" t="str">
        <f ca="1">'Udregning af resultater'!S38</f>
        <v/>
      </c>
      <c r="B45" s="241" t="str">
        <f ca="1">'Udregning af resultater'!T38</f>
        <v/>
      </c>
      <c r="C45" s="259" t="str">
        <f t="shared" ca="1" si="26"/>
        <v/>
      </c>
      <c r="D45" s="260"/>
      <c r="E45" s="261"/>
      <c r="F45" s="261"/>
      <c r="G45" s="262"/>
      <c r="H45" s="246" t="str">
        <f t="shared" si="1"/>
        <v/>
      </c>
      <c r="I45" s="277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63">
        <f t="shared" si="4"/>
        <v>0</v>
      </c>
      <c r="P45" s="260"/>
      <c r="Q45" s="261"/>
      <c r="R45" s="261"/>
      <c r="S45" s="262"/>
      <c r="T45" s="263" t="str">
        <f t="shared" si="5"/>
        <v/>
      </c>
      <c r="U45" s="263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63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63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63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75">
        <f t="shared" si="14"/>
        <v>0</v>
      </c>
      <c r="AT45" s="276" t="str">
        <f t="shared" si="15"/>
        <v/>
      </c>
      <c r="AU45" s="263" t="e">
        <f t="shared" si="16"/>
        <v>#VALUE!</v>
      </c>
      <c r="AV45" s="277" t="str">
        <f ca="1">'Udregning af resultater'!M81</f>
        <v/>
      </c>
      <c r="AW45" s="277" t="str">
        <f ca="1">'Udregning af resultater'!M123</f>
        <v/>
      </c>
      <c r="AX45" s="264"/>
      <c r="AY45" s="265"/>
      <c r="AZ45" s="265"/>
      <c r="BA45" s="266"/>
      <c r="BB45" s="263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84"/>
      <c r="CA45" s="267"/>
      <c r="CB45" s="269"/>
      <c r="CC45" s="269"/>
      <c r="CD45" s="270"/>
      <c r="CE45" s="216" t="str">
        <f t="shared" si="25"/>
        <v/>
      </c>
      <c r="CF45" s="217"/>
      <c r="CG45" s="266"/>
      <c r="CH45" s="217">
        <f t="shared" si="0"/>
        <v>0</v>
      </c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</row>
    <row r="46" spans="1:101" x14ac:dyDescent="0.3"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</row>
    <row r="47" spans="1:101" x14ac:dyDescent="0.3"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</row>
    <row r="48" spans="1:101" x14ac:dyDescent="0.3"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</row>
    <row r="49" spans="87:101" x14ac:dyDescent="0.3"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</row>
    <row r="50" spans="87:101" x14ac:dyDescent="0.3"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3">
    <mergeCell ref="BV9:BY9"/>
    <mergeCell ref="CA9:CD9"/>
    <mergeCell ref="V2:AT2"/>
    <mergeCell ref="CH3:CH8"/>
    <mergeCell ref="AX2:BB2"/>
    <mergeCell ref="BD2:BH2"/>
    <mergeCell ref="BJ2:BN2"/>
    <mergeCell ref="BP2:BT2"/>
    <mergeCell ref="BV2:CE2"/>
    <mergeCell ref="CG3:CG8"/>
    <mergeCell ref="AU3:AU8"/>
    <mergeCell ref="AS3:AS8"/>
    <mergeCell ref="AX3:AX8"/>
    <mergeCell ref="BS3:BS8"/>
    <mergeCell ref="BZ3:BZ8"/>
    <mergeCell ref="CA3:CA8"/>
    <mergeCell ref="BM3:BM8"/>
    <mergeCell ref="BN3:BN8"/>
    <mergeCell ref="BQ3:BQ8"/>
    <mergeCell ref="BR3:BR8"/>
    <mergeCell ref="BP3:BP8"/>
    <mergeCell ref="BB3:BB8"/>
    <mergeCell ref="BE3:BE8"/>
    <mergeCell ref="BL3:BL8"/>
    <mergeCell ref="BD3:BD8"/>
    <mergeCell ref="BJ3:BJ8"/>
    <mergeCell ref="BF3:BF8"/>
    <mergeCell ref="BG3:BG8"/>
    <mergeCell ref="BH3:BH8"/>
    <mergeCell ref="BK3:BK8"/>
    <mergeCell ref="A5:B5"/>
    <mergeCell ref="V1:AQ1"/>
    <mergeCell ref="J2:N2"/>
    <mergeCell ref="P2:T2"/>
    <mergeCell ref="J3:J8"/>
    <mergeCell ref="AI3:AI8"/>
    <mergeCell ref="AJ3:AJ8"/>
    <mergeCell ref="AK3:AK8"/>
    <mergeCell ref="AN3:AN8"/>
    <mergeCell ref="AO3:AO8"/>
    <mergeCell ref="AL3:AL8"/>
    <mergeCell ref="AB3:AB8"/>
    <mergeCell ref="AC3:AC8"/>
    <mergeCell ref="AD3:AD8"/>
    <mergeCell ref="AF3:AF8"/>
    <mergeCell ref="AH3:AH8"/>
    <mergeCell ref="CB3:CB8"/>
    <mergeCell ref="CC3:CC8"/>
    <mergeCell ref="CD3:CD8"/>
    <mergeCell ref="CE3:CE8"/>
    <mergeCell ref="BT3:BT8"/>
    <mergeCell ref="BW3:BW8"/>
    <mergeCell ref="BX3:BX8"/>
    <mergeCell ref="BY3:BY8"/>
    <mergeCell ref="BV3:BV8"/>
    <mergeCell ref="AY3:AY8"/>
    <mergeCell ref="AZ3:AZ8"/>
    <mergeCell ref="BA3:BA8"/>
    <mergeCell ref="AP3:AP8"/>
    <mergeCell ref="AQ3:AQ8"/>
    <mergeCell ref="AR3:AR8"/>
    <mergeCell ref="AT3:AT8"/>
    <mergeCell ref="R3:R8"/>
    <mergeCell ref="S3:S8"/>
    <mergeCell ref="Q3:Q8"/>
    <mergeCell ref="AE3:AE8"/>
    <mergeCell ref="T3:T8"/>
    <mergeCell ref="V3:V8"/>
    <mergeCell ref="W3:W8"/>
    <mergeCell ref="Y3:Y8"/>
    <mergeCell ref="Z3:Z8"/>
    <mergeCell ref="X3:X8"/>
    <mergeCell ref="K3:K8"/>
    <mergeCell ref="L3:L8"/>
    <mergeCell ref="M3:M8"/>
    <mergeCell ref="N3:N8"/>
    <mergeCell ref="P3:P8"/>
    <mergeCell ref="D2:H2"/>
    <mergeCell ref="D3:D8"/>
    <mergeCell ref="E3:E8"/>
    <mergeCell ref="F3:F8"/>
    <mergeCell ref="G3:G8"/>
    <mergeCell ref="H3:H8"/>
  </mergeCells>
  <pageMargins left="0" right="7.874015748031496E-2" top="0" bottom="0" header="0" footer="0"/>
  <pageSetup paperSize="9" scale="78" fitToWidth="3" orientation="landscape" r:id="rId1"/>
  <headerFooter alignWithMargins="0">
    <oddFooter>&amp;L&amp;P af 3&amp;CGrønjord&amp;R&amp;D</oddFooter>
  </headerFooter>
  <rowBreaks count="1" manualBreakCount="1"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x14ac:dyDescent="0.25">
      <c r="P2" s="67"/>
    </row>
    <row r="3" spans="1:20" ht="13.8" thickBot="1" x14ac:dyDescent="0.3">
      <c r="A3" s="359" t="s">
        <v>54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ht="12" customHeight="1" x14ac:dyDescent="0.25">
      <c r="A9" s="77" t="s">
        <v>15</v>
      </c>
      <c r="B9" s="78" t="str">
        <f ca="1">'Udregning af resultater'!O3</f>
        <v/>
      </c>
      <c r="C9" s="79"/>
      <c r="D9" s="79"/>
      <c r="E9" s="80"/>
      <c r="F9" s="77" t="s">
        <v>15</v>
      </c>
      <c r="G9" s="78" t="str">
        <f ca="1">'Udregning af resultater'!O4</f>
        <v/>
      </c>
      <c r="H9" s="79"/>
      <c r="I9" s="79"/>
      <c r="J9" s="80"/>
      <c r="K9" s="77" t="s">
        <v>15</v>
      </c>
      <c r="L9" s="78" t="str">
        <f ca="1">'Udregning af resultater'!O5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resultater'!X3</f>
        <v/>
      </c>
      <c r="C18" s="355"/>
      <c r="D18" s="356" t="str">
        <f ca="1">'Udregning af resultater'!Z3</f>
        <v/>
      </c>
      <c r="E18" s="357"/>
      <c r="F18" s="100" t="s">
        <v>45</v>
      </c>
      <c r="G18" s="354" t="str">
        <f ca="1">'Udregning af resultater'!X4</f>
        <v/>
      </c>
      <c r="H18" s="355"/>
      <c r="I18" s="356" t="str">
        <f ca="1">'Udregning af resultater'!Z4</f>
        <v/>
      </c>
      <c r="J18" s="357"/>
      <c r="K18" s="100" t="s">
        <v>45</v>
      </c>
      <c r="L18" s="354" t="str">
        <f ca="1">'Udregning af resultater'!X5</f>
        <v/>
      </c>
      <c r="M18" s="355"/>
      <c r="N18" s="356" t="str">
        <f ca="1">'Udregning af resultater'!Z5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resultater'!E46</f>
        <v/>
      </c>
      <c r="C20" s="349"/>
      <c r="D20" s="350" t="str">
        <f ca="1">'Udregning af resultater'!E88</f>
        <v/>
      </c>
      <c r="E20" s="351"/>
      <c r="F20" s="102" t="s">
        <v>47</v>
      </c>
      <c r="G20" s="348" t="str">
        <f ca="1">'Udregning af resultater'!E47</f>
        <v/>
      </c>
      <c r="H20" s="349"/>
      <c r="I20" s="350" t="str">
        <f ca="1">'Udregning af resultater'!E89</f>
        <v/>
      </c>
      <c r="J20" s="351"/>
      <c r="K20" s="103" t="s">
        <v>47</v>
      </c>
      <c r="L20" s="348" t="str">
        <f ca="1">'Udregning af resultater'!E48</f>
        <v/>
      </c>
      <c r="M20" s="349"/>
      <c r="N20" s="350" t="str">
        <f ca="1">'Udregning af resultater'!E90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resultater'!O6</f>
        <v/>
      </c>
      <c r="C24" s="79"/>
      <c r="D24" s="79"/>
      <c r="E24" s="80"/>
      <c r="F24" s="77" t="s">
        <v>15</v>
      </c>
      <c r="G24" s="78" t="str">
        <f ca="1">'Udregning af resultater'!O7</f>
        <v/>
      </c>
      <c r="H24" s="79"/>
      <c r="I24" s="79"/>
      <c r="J24" s="80"/>
      <c r="K24" s="77" t="s">
        <v>15</v>
      </c>
      <c r="L24" s="78" t="str">
        <f ca="1">'Udregning af resultater'!O8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resultater'!X6</f>
        <v/>
      </c>
      <c r="C33" s="355"/>
      <c r="D33" s="356" t="str">
        <f ca="1">'Udregning af resultater'!Z6</f>
        <v/>
      </c>
      <c r="E33" s="357"/>
      <c r="F33" s="100" t="s">
        <v>45</v>
      </c>
      <c r="G33" s="354" t="str">
        <f ca="1">'Udregning af resultater'!X7</f>
        <v/>
      </c>
      <c r="H33" s="355"/>
      <c r="I33" s="356" t="str">
        <f ca="1">'Udregning af resultater'!Z7</f>
        <v/>
      </c>
      <c r="J33" s="357"/>
      <c r="K33" s="100" t="s">
        <v>45</v>
      </c>
      <c r="L33" s="354" t="str">
        <f ca="1">'Udregning af resultater'!X8</f>
        <v/>
      </c>
      <c r="M33" s="355"/>
      <c r="N33" s="356" t="str">
        <f ca="1">'Udregning af resultater'!Z8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resultater'!E49</f>
        <v/>
      </c>
      <c r="C35" s="349"/>
      <c r="D35" s="350" t="str">
        <f ca="1">'Udregning af resultater'!E91</f>
        <v/>
      </c>
      <c r="E35" s="351"/>
      <c r="F35" s="103" t="s">
        <v>47</v>
      </c>
      <c r="G35" s="348" t="str">
        <f ca="1">'Udregning af resultater'!E50</f>
        <v/>
      </c>
      <c r="H35" s="349"/>
      <c r="I35" s="350" t="str">
        <f ca="1">'Udregning af resultater'!E92</f>
        <v/>
      </c>
      <c r="J35" s="351"/>
      <c r="K35" s="103" t="s">
        <v>47</v>
      </c>
      <c r="L35" s="348" t="str">
        <f ca="1">'Udregning af resultater'!E51</f>
        <v/>
      </c>
      <c r="M35" s="349"/>
      <c r="N35" s="350" t="str">
        <f ca="1">'Udregning af resultater'!E93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Stubjordspløjning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resultater'!O9</f>
        <v/>
      </c>
      <c r="C47" s="79"/>
      <c r="D47" s="79"/>
      <c r="E47" s="80"/>
      <c r="F47" s="77" t="s">
        <v>15</v>
      </c>
      <c r="G47" s="78" t="str">
        <f ca="1">'Udregning af resultater'!O10</f>
        <v/>
      </c>
      <c r="H47" s="79"/>
      <c r="I47" s="79"/>
      <c r="J47" s="80"/>
      <c r="K47" s="77" t="s">
        <v>15</v>
      </c>
      <c r="L47" s="78" t="str">
        <f ca="1">'Udregning af resultater'!O11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resultater'!X9</f>
        <v/>
      </c>
      <c r="C56" s="355"/>
      <c r="D56" s="356" t="str">
        <f ca="1">'Udregning af resultater'!Z9</f>
        <v/>
      </c>
      <c r="E56" s="357"/>
      <c r="F56" s="100" t="s">
        <v>45</v>
      </c>
      <c r="G56" s="354" t="str">
        <f ca="1">'Udregning af resultater'!X10</f>
        <v/>
      </c>
      <c r="H56" s="355"/>
      <c r="I56" s="356" t="str">
        <f ca="1">'Udregning af resultater'!Z10</f>
        <v/>
      </c>
      <c r="J56" s="357"/>
      <c r="K56" s="100" t="s">
        <v>45</v>
      </c>
      <c r="L56" s="354" t="str">
        <f ca="1">'Udregning af resultater'!X11</f>
        <v/>
      </c>
      <c r="M56" s="355"/>
      <c r="N56" s="356" t="str">
        <f ca="1">'Udregning af resultater'!Z11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resultater'!E52</f>
        <v/>
      </c>
      <c r="C58" s="349"/>
      <c r="D58" s="350" t="str">
        <f ca="1">'Udregning af resultater'!E94</f>
        <v/>
      </c>
      <c r="E58" s="351"/>
      <c r="F58" s="102" t="s">
        <v>47</v>
      </c>
      <c r="G58" s="348" t="str">
        <f ca="1">'Udregning af resultater'!E53</f>
        <v/>
      </c>
      <c r="H58" s="349"/>
      <c r="I58" s="350" t="str">
        <f ca="1">'Udregning af resultater'!E95</f>
        <v/>
      </c>
      <c r="J58" s="351"/>
      <c r="K58" s="103" t="s">
        <v>47</v>
      </c>
      <c r="L58" s="348" t="str">
        <f ca="1">'Udregning af resultater'!E54</f>
        <v/>
      </c>
      <c r="M58" s="349"/>
      <c r="N58" s="350" t="str">
        <f ca="1">'Udregning af resultater'!E96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resultater'!O12</f>
        <v/>
      </c>
      <c r="C62" s="79"/>
      <c r="D62" s="79"/>
      <c r="E62" s="80"/>
      <c r="F62" s="77" t="s">
        <v>15</v>
      </c>
      <c r="G62" s="78" t="str">
        <f ca="1">'Udregning af resultater'!O13</f>
        <v/>
      </c>
      <c r="H62" s="79"/>
      <c r="I62" s="79"/>
      <c r="J62" s="80"/>
      <c r="K62" s="77" t="s">
        <v>15</v>
      </c>
      <c r="L62" s="78" t="str">
        <f ca="1">'Udregning af resultater'!O14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resultater'!X12</f>
        <v/>
      </c>
      <c r="C71" s="355"/>
      <c r="D71" s="356" t="str">
        <f ca="1">'Udregning af resultater'!Z12</f>
        <v/>
      </c>
      <c r="E71" s="357"/>
      <c r="F71" s="100" t="s">
        <v>45</v>
      </c>
      <c r="G71" s="354" t="str">
        <f ca="1">'Udregning af resultater'!X13</f>
        <v/>
      </c>
      <c r="H71" s="355"/>
      <c r="I71" s="356" t="str">
        <f ca="1">'Udregning af resultater'!Z13</f>
        <v/>
      </c>
      <c r="J71" s="357"/>
      <c r="K71" s="100" t="s">
        <v>45</v>
      </c>
      <c r="L71" s="354" t="str">
        <f ca="1">'Udregning af resultater'!X14</f>
        <v/>
      </c>
      <c r="M71" s="355"/>
      <c r="N71" s="356" t="str">
        <f ca="1">'Udregning af resultater'!Z14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resultater'!E55</f>
        <v/>
      </c>
      <c r="C73" s="349"/>
      <c r="D73" s="350" t="str">
        <f ca="1">'Udregning af resultater'!E97</f>
        <v/>
      </c>
      <c r="E73" s="351"/>
      <c r="F73" s="103" t="s">
        <v>47</v>
      </c>
      <c r="G73" s="348" t="str">
        <f ca="1">'Udregning af resultater'!E56</f>
        <v/>
      </c>
      <c r="H73" s="349"/>
      <c r="I73" s="350" t="str">
        <f ca="1">'Udregning af resultater'!E98</f>
        <v/>
      </c>
      <c r="J73" s="351"/>
      <c r="K73" s="103" t="s">
        <v>47</v>
      </c>
      <c r="L73" s="348" t="str">
        <f ca="1">'Udregning af resultater'!E57</f>
        <v/>
      </c>
      <c r="M73" s="349"/>
      <c r="N73" s="350" t="str">
        <f ca="1">'Udregning af resultater'!E99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Stubjordspløjning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resultater'!O15</f>
        <v/>
      </c>
      <c r="C86" s="79"/>
      <c r="D86" s="79"/>
      <c r="E86" s="80"/>
      <c r="F86" s="77" t="s">
        <v>15</v>
      </c>
      <c r="G86" s="78" t="str">
        <f ca="1">'Udregning af resultater'!O16</f>
        <v/>
      </c>
      <c r="H86" s="79"/>
      <c r="I86" s="79"/>
      <c r="J86" s="80"/>
      <c r="K86" s="77" t="s">
        <v>15</v>
      </c>
      <c r="L86" s="78" t="str">
        <f ca="1">'Udregning af resultater'!O17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resultater'!X15</f>
        <v/>
      </c>
      <c r="C95" s="355"/>
      <c r="D95" s="356" t="str">
        <f ca="1">'Udregning af resultater'!Z15</f>
        <v/>
      </c>
      <c r="E95" s="357"/>
      <c r="F95" s="100" t="s">
        <v>45</v>
      </c>
      <c r="G95" s="354" t="str">
        <f ca="1">'Udregning af resultater'!X16</f>
        <v/>
      </c>
      <c r="H95" s="355"/>
      <c r="I95" s="356" t="str">
        <f ca="1">'Udregning af resultater'!Z16</f>
        <v/>
      </c>
      <c r="J95" s="357"/>
      <c r="K95" s="100" t="s">
        <v>45</v>
      </c>
      <c r="L95" s="354" t="str">
        <f ca="1">'Udregning af resultater'!X17</f>
        <v/>
      </c>
      <c r="M95" s="355"/>
      <c r="N95" s="356" t="str">
        <f ca="1">'Udregning af resultater'!Z17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resultater'!E58</f>
        <v/>
      </c>
      <c r="C97" s="349"/>
      <c r="D97" s="350" t="str">
        <f ca="1">'Udregning af resultater'!E100</f>
        <v/>
      </c>
      <c r="E97" s="351"/>
      <c r="F97" s="102" t="s">
        <v>47</v>
      </c>
      <c r="G97" s="348" t="str">
        <f ca="1">'Udregning af resultater'!E59</f>
        <v/>
      </c>
      <c r="H97" s="349"/>
      <c r="I97" s="350" t="str">
        <f ca="1">'Udregning af resultater'!E101</f>
        <v/>
      </c>
      <c r="J97" s="351"/>
      <c r="K97" s="103" t="s">
        <v>47</v>
      </c>
      <c r="L97" s="348" t="str">
        <f ca="1">'Udregning af resultater'!E60</f>
        <v/>
      </c>
      <c r="M97" s="349"/>
      <c r="N97" s="350" t="str">
        <f ca="1">'Udregning af resultater'!E102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resultater'!O18</f>
        <v/>
      </c>
      <c r="C101" s="79"/>
      <c r="D101" s="79"/>
      <c r="E101" s="80"/>
      <c r="F101" s="77" t="s">
        <v>15</v>
      </c>
      <c r="G101" s="78" t="str">
        <f ca="1">'Udregning af resultater'!O19</f>
        <v/>
      </c>
      <c r="H101" s="79"/>
      <c r="I101" s="79"/>
      <c r="J101" s="80"/>
      <c r="K101" s="77" t="s">
        <v>15</v>
      </c>
      <c r="L101" s="78" t="str">
        <f ca="1">'Udregning af resultater'!O20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resultater'!X18</f>
        <v/>
      </c>
      <c r="C110" s="355"/>
      <c r="D110" s="356" t="str">
        <f ca="1">'Udregning af resultater'!Z18</f>
        <v/>
      </c>
      <c r="E110" s="357"/>
      <c r="F110" s="100" t="s">
        <v>45</v>
      </c>
      <c r="G110" s="354" t="str">
        <f ca="1">'Udregning af resultater'!X19</f>
        <v/>
      </c>
      <c r="H110" s="355"/>
      <c r="I110" s="356" t="str">
        <f ca="1">'Udregning af resultater'!Z19</f>
        <v/>
      </c>
      <c r="J110" s="357"/>
      <c r="K110" s="100" t="s">
        <v>45</v>
      </c>
      <c r="L110" s="354" t="str">
        <f ca="1">'Udregning af resultater'!X20</f>
        <v/>
      </c>
      <c r="M110" s="355"/>
      <c r="N110" s="356" t="str">
        <f ca="1">'Udregning af resultater'!Z20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resultater'!E61</f>
        <v/>
      </c>
      <c r="C112" s="349"/>
      <c r="D112" s="350" t="str">
        <f ca="1">'Udregning af resultater'!E103</f>
        <v/>
      </c>
      <c r="E112" s="351"/>
      <c r="F112" s="103" t="s">
        <v>47</v>
      </c>
      <c r="G112" s="348" t="str">
        <f ca="1">'Udregning af resultater'!E62</f>
        <v/>
      </c>
      <c r="H112" s="349"/>
      <c r="I112" s="350" t="str">
        <f ca="1">'Udregning af resultater'!E104</f>
        <v/>
      </c>
      <c r="J112" s="351"/>
      <c r="K112" s="103" t="s">
        <v>47</v>
      </c>
      <c r="L112" s="348" t="str">
        <f ca="1">'Udregning af resultater'!E63</f>
        <v/>
      </c>
      <c r="M112" s="349"/>
      <c r="N112" s="350" t="str">
        <f ca="1">'Udregning af resultater'!E105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Stubjordspløjning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resultater'!O21</f>
        <v/>
      </c>
      <c r="C126" s="79"/>
      <c r="D126" s="79"/>
      <c r="E126" s="80"/>
      <c r="F126" s="77" t="s">
        <v>15</v>
      </c>
      <c r="G126" s="78" t="str">
        <f ca="1">'Udregning af resultater'!O22</f>
        <v/>
      </c>
      <c r="H126" s="79"/>
      <c r="I126" s="79"/>
      <c r="J126" s="80"/>
      <c r="K126" s="77" t="s">
        <v>15</v>
      </c>
      <c r="L126" s="78" t="str">
        <f ca="1">'Udregning af resultater'!O23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resultater'!X21</f>
        <v/>
      </c>
      <c r="C135" s="355"/>
      <c r="D135" s="356" t="str">
        <f ca="1">'Udregning af resultater'!Z21</f>
        <v/>
      </c>
      <c r="E135" s="357"/>
      <c r="F135" s="100" t="s">
        <v>45</v>
      </c>
      <c r="G135" s="354" t="str">
        <f ca="1">'Udregning af resultater'!X22</f>
        <v/>
      </c>
      <c r="H135" s="355"/>
      <c r="I135" s="356" t="str">
        <f ca="1">'Udregning af resultater'!Z22</f>
        <v/>
      </c>
      <c r="J135" s="357"/>
      <c r="K135" s="100" t="s">
        <v>45</v>
      </c>
      <c r="L135" s="354" t="str">
        <f ca="1">'Udregning af resultater'!X23</f>
        <v/>
      </c>
      <c r="M135" s="355"/>
      <c r="N135" s="356" t="str">
        <f ca="1">'Udregning af resultater'!Z23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resultater'!E64</f>
        <v/>
      </c>
      <c r="C137" s="349"/>
      <c r="D137" s="350" t="str">
        <f ca="1">'Udregning af resultater'!E106</f>
        <v/>
      </c>
      <c r="E137" s="351"/>
      <c r="F137" s="102" t="s">
        <v>47</v>
      </c>
      <c r="G137" s="348" t="str">
        <f ca="1">'Udregning af resultater'!E65</f>
        <v/>
      </c>
      <c r="H137" s="349"/>
      <c r="I137" s="350" t="str">
        <f ca="1">'Udregning af resultater'!E107</f>
        <v/>
      </c>
      <c r="J137" s="351"/>
      <c r="K137" s="103" t="s">
        <v>47</v>
      </c>
      <c r="L137" s="348" t="str">
        <f ca="1">'Udregning af resultater'!E66</f>
        <v/>
      </c>
      <c r="M137" s="349"/>
      <c r="N137" s="350" t="str">
        <f ca="1">'Udregning af resultater'!E108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resultater'!O24</f>
        <v/>
      </c>
      <c r="C141" s="79"/>
      <c r="D141" s="79"/>
      <c r="E141" s="80"/>
      <c r="F141" s="77" t="s">
        <v>15</v>
      </c>
      <c r="G141" s="78" t="str">
        <f ca="1">'Udregning af resultater'!O25</f>
        <v/>
      </c>
      <c r="H141" s="79"/>
      <c r="I141" s="79"/>
      <c r="J141" s="80"/>
      <c r="K141" s="77" t="s">
        <v>15</v>
      </c>
      <c r="L141" s="78" t="str">
        <f ca="1">'Udregning af resultater'!O26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resultater'!X24</f>
        <v/>
      </c>
      <c r="C150" s="355"/>
      <c r="D150" s="356" t="str">
        <f ca="1">'Udregning af resultater'!Z24</f>
        <v/>
      </c>
      <c r="E150" s="357"/>
      <c r="F150" s="100" t="s">
        <v>45</v>
      </c>
      <c r="G150" s="354" t="str">
        <f ca="1">'Udregning af resultater'!X25</f>
        <v/>
      </c>
      <c r="H150" s="355"/>
      <c r="I150" s="356" t="str">
        <f ca="1">'Udregning af resultater'!Z25</f>
        <v/>
      </c>
      <c r="J150" s="357"/>
      <c r="K150" s="100" t="s">
        <v>45</v>
      </c>
      <c r="L150" s="354" t="str">
        <f ca="1">'Udregning af resultater'!X26</f>
        <v/>
      </c>
      <c r="M150" s="355"/>
      <c r="N150" s="356" t="str">
        <f ca="1">'Udregning af resultater'!Z26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resultater'!E67</f>
        <v/>
      </c>
      <c r="C152" s="349"/>
      <c r="D152" s="350" t="str">
        <f ca="1">'Udregning af resultater'!E109</f>
        <v/>
      </c>
      <c r="E152" s="351"/>
      <c r="F152" s="103" t="s">
        <v>47</v>
      </c>
      <c r="G152" s="348" t="str">
        <f ca="1">'Udregning af resultater'!E68</f>
        <v/>
      </c>
      <c r="H152" s="349"/>
      <c r="I152" s="350" t="str">
        <f ca="1">'Udregning af resultater'!E110</f>
        <v/>
      </c>
      <c r="J152" s="351"/>
      <c r="K152" s="103" t="s">
        <v>47</v>
      </c>
      <c r="L152" s="348" t="str">
        <f ca="1">'Udregning af resultater'!E69</f>
        <v/>
      </c>
      <c r="M152" s="349"/>
      <c r="N152" s="350" t="str">
        <f ca="1">'Udregning af resultater'!E111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57" spans="1:15" ht="12" customHeight="1" x14ac:dyDescent="0.25"/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Stubjordspløjning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resultater'!O27</f>
        <v/>
      </c>
      <c r="C166" s="79"/>
      <c r="D166" s="79"/>
      <c r="E166" s="80"/>
      <c r="F166" s="77" t="s">
        <v>15</v>
      </c>
      <c r="G166" s="78" t="str">
        <f ca="1">'Udregning af resultater'!O28</f>
        <v/>
      </c>
      <c r="H166" s="79"/>
      <c r="I166" s="79"/>
      <c r="J166" s="80"/>
      <c r="K166" s="77" t="s">
        <v>15</v>
      </c>
      <c r="L166" s="78" t="str">
        <f ca="1">'Udregning af resultater'!O29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resultater'!X27</f>
        <v/>
      </c>
      <c r="C175" s="355"/>
      <c r="D175" s="356" t="str">
        <f ca="1">'Udregning af resultater'!Z27</f>
        <v/>
      </c>
      <c r="E175" s="357"/>
      <c r="F175" s="100" t="s">
        <v>45</v>
      </c>
      <c r="G175" s="354" t="str">
        <f ca="1">'Udregning af resultater'!X28</f>
        <v/>
      </c>
      <c r="H175" s="355"/>
      <c r="I175" s="356" t="str">
        <f ca="1">'Udregning af resultater'!Z28</f>
        <v/>
      </c>
      <c r="J175" s="357"/>
      <c r="K175" s="100" t="s">
        <v>45</v>
      </c>
      <c r="L175" s="354" t="str">
        <f ca="1">'Udregning af resultater'!X29</f>
        <v/>
      </c>
      <c r="M175" s="355"/>
      <c r="N175" s="356" t="str">
        <f ca="1">'Udregning af resultater'!Z29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resultater'!E70</f>
        <v/>
      </c>
      <c r="C177" s="349"/>
      <c r="D177" s="350" t="str">
        <f ca="1">'Udregning af resultater'!E112</f>
        <v/>
      </c>
      <c r="E177" s="351"/>
      <c r="F177" s="102" t="s">
        <v>47</v>
      </c>
      <c r="G177" s="348" t="str">
        <f ca="1">'Udregning af resultater'!E71</f>
        <v/>
      </c>
      <c r="H177" s="349"/>
      <c r="I177" s="350" t="str">
        <f ca="1">'Udregning af resultater'!E113</f>
        <v/>
      </c>
      <c r="J177" s="351"/>
      <c r="K177" s="103" t="s">
        <v>47</v>
      </c>
      <c r="L177" s="348" t="str">
        <f ca="1">'Udregning af resultater'!E72</f>
        <v/>
      </c>
      <c r="M177" s="349"/>
      <c r="N177" s="350" t="str">
        <f ca="1">'Udregning af resultater'!E114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resultater'!O30</f>
        <v/>
      </c>
      <c r="C181" s="79"/>
      <c r="D181" s="79"/>
      <c r="E181" s="80"/>
      <c r="F181" s="77" t="s">
        <v>15</v>
      </c>
      <c r="G181" s="78" t="str">
        <f ca="1">'Udregning af resultater'!O31</f>
        <v/>
      </c>
      <c r="H181" s="79"/>
      <c r="I181" s="79"/>
      <c r="J181" s="80"/>
      <c r="K181" s="77" t="s">
        <v>15</v>
      </c>
      <c r="L181" s="78" t="str">
        <f ca="1">'Udregning af resultater'!O32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resultater'!X30</f>
        <v/>
      </c>
      <c r="C190" s="355"/>
      <c r="D190" s="356" t="str">
        <f ca="1">'Udregning af resultater'!Z30</f>
        <v/>
      </c>
      <c r="E190" s="357"/>
      <c r="F190" s="100" t="s">
        <v>45</v>
      </c>
      <c r="G190" s="354" t="str">
        <f ca="1">'Udregning af resultater'!X31</f>
        <v/>
      </c>
      <c r="H190" s="355"/>
      <c r="I190" s="356" t="str">
        <f ca="1">'Udregning af resultater'!Z31</f>
        <v/>
      </c>
      <c r="J190" s="357"/>
      <c r="K190" s="100" t="s">
        <v>45</v>
      </c>
      <c r="L190" s="354" t="str">
        <f ca="1">'Udregning af resultater'!X32</f>
        <v/>
      </c>
      <c r="M190" s="355"/>
      <c r="N190" s="356" t="str">
        <f ca="1">'Udregning af resultater'!Z32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resultater'!E73</f>
        <v/>
      </c>
      <c r="C192" s="349"/>
      <c r="D192" s="350" t="str">
        <f ca="1">'Udregning af resultater'!E115</f>
        <v/>
      </c>
      <c r="E192" s="351"/>
      <c r="F192" s="103" t="s">
        <v>47</v>
      </c>
      <c r="G192" s="348" t="str">
        <f ca="1">'Udregning af resultater'!E74</f>
        <v/>
      </c>
      <c r="H192" s="349"/>
      <c r="I192" s="350" t="str">
        <f ca="1">'Udregning af resultater'!E116</f>
        <v/>
      </c>
      <c r="J192" s="351"/>
      <c r="K192" s="103" t="s">
        <v>47</v>
      </c>
      <c r="L192" s="348" t="str">
        <f ca="1">'Udregning af resultater'!E75</f>
        <v/>
      </c>
      <c r="M192" s="349"/>
      <c r="N192" s="350" t="str">
        <f ca="1">'Udregning af resultater'!E117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Stubjordspløjning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resultater'!O33</f>
        <v/>
      </c>
      <c r="C206" s="79"/>
      <c r="D206" s="79"/>
      <c r="E206" s="80"/>
      <c r="F206" s="77" t="s">
        <v>15</v>
      </c>
      <c r="G206" s="78" t="str">
        <f ca="1">'Udregning af resultater'!O34</f>
        <v/>
      </c>
      <c r="H206" s="79"/>
      <c r="I206" s="79"/>
      <c r="J206" s="80"/>
      <c r="K206" s="77" t="s">
        <v>15</v>
      </c>
      <c r="L206" s="78" t="str">
        <f ca="1">'Udregning af resultater'!O35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resultater'!X33</f>
        <v/>
      </c>
      <c r="C215" s="355"/>
      <c r="D215" s="356" t="str">
        <f ca="1">'Udregning af resultater'!Z33</f>
        <v/>
      </c>
      <c r="E215" s="357"/>
      <c r="F215" s="100" t="s">
        <v>45</v>
      </c>
      <c r="G215" s="354" t="str">
        <f ca="1">'Udregning af resultater'!X34</f>
        <v/>
      </c>
      <c r="H215" s="355"/>
      <c r="I215" s="356" t="str">
        <f ca="1">'Udregning af resultater'!Z34</f>
        <v/>
      </c>
      <c r="J215" s="357"/>
      <c r="K215" s="100" t="s">
        <v>45</v>
      </c>
      <c r="L215" s="354" t="str">
        <f ca="1">'Udregning af resultater'!X35</f>
        <v/>
      </c>
      <c r="M215" s="355"/>
      <c r="N215" s="356" t="str">
        <f ca="1">'Udregning af resultater'!Z35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resultater'!E76</f>
        <v/>
      </c>
      <c r="C217" s="349"/>
      <c r="D217" s="350" t="str">
        <f ca="1">'Udregning af resultater'!E118</f>
        <v/>
      </c>
      <c r="E217" s="351"/>
      <c r="F217" s="102" t="s">
        <v>47</v>
      </c>
      <c r="G217" s="348" t="str">
        <f ca="1">'Udregning af resultater'!E77</f>
        <v/>
      </c>
      <c r="H217" s="349"/>
      <c r="I217" s="350" t="str">
        <f ca="1">'Udregning af resultater'!E119</f>
        <v/>
      </c>
      <c r="J217" s="351"/>
      <c r="K217" s="103" t="s">
        <v>47</v>
      </c>
      <c r="L217" s="348" t="str">
        <f ca="1">'Udregning af resultater'!E79</f>
        <v/>
      </c>
      <c r="M217" s="349"/>
      <c r="N217" s="350" t="str">
        <f ca="1">'Udregning af resultater'!E120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resultater'!O36</f>
        <v/>
      </c>
      <c r="C221" s="79"/>
      <c r="D221" s="79"/>
      <c r="E221" s="80"/>
      <c r="F221" s="77" t="s">
        <v>15</v>
      </c>
      <c r="G221" s="78" t="str">
        <f ca="1">'Udregning af resultater'!O37</f>
        <v/>
      </c>
      <c r="H221" s="79"/>
      <c r="I221" s="79"/>
      <c r="J221" s="80"/>
      <c r="K221" s="77" t="s">
        <v>15</v>
      </c>
      <c r="L221" s="78" t="str">
        <f ca="1">'Udregning af resultater'!O38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resultater'!X36</f>
        <v/>
      </c>
      <c r="C230" s="355"/>
      <c r="D230" s="356" t="str">
        <f ca="1">'Udregning af resultater'!Z36</f>
        <v/>
      </c>
      <c r="E230" s="357"/>
      <c r="F230" s="100" t="s">
        <v>45</v>
      </c>
      <c r="G230" s="354" t="str">
        <f ca="1">'Udregning af resultater'!X37</f>
        <v/>
      </c>
      <c r="H230" s="355"/>
      <c r="I230" s="356" t="str">
        <f ca="1">'Udregning af resultater'!Z37</f>
        <v/>
      </c>
      <c r="J230" s="357"/>
      <c r="K230" s="100" t="s">
        <v>45</v>
      </c>
      <c r="L230" s="354" t="str">
        <f ca="1">'Udregning af resultater'!X38</f>
        <v/>
      </c>
      <c r="M230" s="355"/>
      <c r="N230" s="356" t="str">
        <f ca="1">'Udregning af resultater'!Z38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resultater'!E79</f>
        <v/>
      </c>
      <c r="C232" s="349"/>
      <c r="D232" s="350" t="str">
        <f ca="1">'Udregning af resultater'!E121</f>
        <v/>
      </c>
      <c r="E232" s="351"/>
      <c r="F232" s="103" t="s">
        <v>47</v>
      </c>
      <c r="G232" s="348" t="str">
        <f ca="1">'Udregning af resultater'!E80</f>
        <v/>
      </c>
      <c r="H232" s="349"/>
      <c r="I232" s="350" t="str">
        <f ca="1">'Udregning af resultater'!E122</f>
        <v/>
      </c>
      <c r="J232" s="351"/>
      <c r="K232" s="103" t="s">
        <v>47</v>
      </c>
      <c r="L232" s="348" t="str">
        <f ca="1">'Udregning af resultater'!E81</f>
        <v/>
      </c>
      <c r="M232" s="349"/>
      <c r="N232" s="350" t="str">
        <f ca="1">'Udregning af resultater'!E123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0:C10"/>
    <mergeCell ref="D10:E10"/>
    <mergeCell ref="G10:H10"/>
    <mergeCell ref="I10:J10"/>
    <mergeCell ref="L10:M10"/>
    <mergeCell ref="N10:O10"/>
    <mergeCell ref="B16:C16"/>
    <mergeCell ref="D16:E16"/>
    <mergeCell ref="G16:H16"/>
    <mergeCell ref="I16:J16"/>
    <mergeCell ref="L16:M16"/>
    <mergeCell ref="N16:O16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L17:M17"/>
    <mergeCell ref="N17:O17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N19:O19"/>
    <mergeCell ref="B31:C31"/>
    <mergeCell ref="D31:E31"/>
    <mergeCell ref="G31:H31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48:C48"/>
    <mergeCell ref="D48:E48"/>
    <mergeCell ref="G48:H48"/>
    <mergeCell ref="I48:J48"/>
    <mergeCell ref="L48:M48"/>
    <mergeCell ref="N48:O48"/>
    <mergeCell ref="A36:C36"/>
    <mergeCell ref="F36:H36"/>
    <mergeCell ref="A40:B40"/>
    <mergeCell ref="E40:F40"/>
    <mergeCell ref="A42:C42"/>
    <mergeCell ref="E42:F42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N58:O58"/>
    <mergeCell ref="B63:C63"/>
    <mergeCell ref="D63:E63"/>
    <mergeCell ref="G63:H63"/>
    <mergeCell ref="I63:J63"/>
    <mergeCell ref="L63:M63"/>
    <mergeCell ref="N63:O63"/>
    <mergeCell ref="D70:E70"/>
    <mergeCell ref="G70:H70"/>
    <mergeCell ref="I70:J70"/>
    <mergeCell ref="L70:M70"/>
    <mergeCell ref="N70:O70"/>
    <mergeCell ref="B58:C58"/>
    <mergeCell ref="D58:E58"/>
    <mergeCell ref="G58:H58"/>
    <mergeCell ref="I58:J58"/>
    <mergeCell ref="L58:M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A82:C82"/>
    <mergeCell ref="E82:F82"/>
    <mergeCell ref="B71:C71"/>
    <mergeCell ref="D71:E71"/>
    <mergeCell ref="G71:H71"/>
    <mergeCell ref="G73:H73"/>
    <mergeCell ref="I73:J73"/>
    <mergeCell ref="B93:C93"/>
    <mergeCell ref="D93:E93"/>
    <mergeCell ref="G93:H93"/>
    <mergeCell ref="I93:J93"/>
    <mergeCell ref="F74:H74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B190:C190"/>
    <mergeCell ref="D190:E190"/>
    <mergeCell ref="G190:H190"/>
    <mergeCell ref="I190:J190"/>
    <mergeCell ref="L190:M190"/>
    <mergeCell ref="N190:O190"/>
    <mergeCell ref="A193:C193"/>
    <mergeCell ref="F193:H193"/>
    <mergeCell ref="A200:B200"/>
    <mergeCell ref="E200:F20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2:C192"/>
    <mergeCell ref="D192:E192"/>
    <mergeCell ref="A202:C202"/>
    <mergeCell ref="E202:F202"/>
    <mergeCell ref="G192:H192"/>
    <mergeCell ref="I192:J192"/>
    <mergeCell ref="N207:O207"/>
    <mergeCell ref="B213:C213"/>
    <mergeCell ref="D213:E213"/>
    <mergeCell ref="G213:H213"/>
    <mergeCell ref="I213:J213"/>
    <mergeCell ref="L213:M213"/>
    <mergeCell ref="N213:O213"/>
    <mergeCell ref="B207:C207"/>
    <mergeCell ref="D207:E207"/>
    <mergeCell ref="G207:H207"/>
    <mergeCell ref="I207:J207"/>
    <mergeCell ref="L207:M207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.47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6" max="16383" man="1"/>
    <brk id="156" max="16383" man="1"/>
    <brk id="19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ht="13.95" customHeight="1" x14ac:dyDescent="0.25">
      <c r="P2" s="67"/>
    </row>
    <row r="3" spans="1:20" ht="13.2" customHeight="1" thickBot="1" x14ac:dyDescent="0.3">
      <c r="A3" s="359" t="s">
        <v>124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x14ac:dyDescent="0.25">
      <c r="A9" s="77" t="s">
        <v>15</v>
      </c>
      <c r="B9" s="78" t="str">
        <f ca="1">'Udregning af resultater'!T3</f>
        <v/>
      </c>
      <c r="C9" s="79"/>
      <c r="D9" s="79"/>
      <c r="E9" s="80"/>
      <c r="F9" s="77" t="s">
        <v>15</v>
      </c>
      <c r="G9" s="78" t="str">
        <f ca="1">'Udregning af resultater'!T4</f>
        <v/>
      </c>
      <c r="H9" s="79"/>
      <c r="I9" s="79"/>
      <c r="J9" s="80"/>
      <c r="K9" s="77" t="s">
        <v>15</v>
      </c>
      <c r="L9" s="78" t="str">
        <f ca="1">'Udregning af resultater'!T5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resultater'!Y3</f>
        <v/>
      </c>
      <c r="C18" s="355"/>
      <c r="D18" s="356" t="str">
        <f ca="1">'Udregning af resultater'!AA3</f>
        <v/>
      </c>
      <c r="E18" s="357"/>
      <c r="F18" s="100" t="s">
        <v>45</v>
      </c>
      <c r="G18" s="354" t="str">
        <f ca="1">'Udregning af resultater'!Y4</f>
        <v/>
      </c>
      <c r="H18" s="355"/>
      <c r="I18" s="356" t="str">
        <f ca="1">'Udregning af resultater'!AA4</f>
        <v/>
      </c>
      <c r="J18" s="357"/>
      <c r="K18" s="100" t="s">
        <v>45</v>
      </c>
      <c r="L18" s="354" t="str">
        <f ca="1">'Udregning af resultater'!Y5</f>
        <v/>
      </c>
      <c r="M18" s="355"/>
      <c r="N18" s="356" t="str">
        <f ca="1">'Udregning af resultater'!AA5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resultater'!M46</f>
        <v/>
      </c>
      <c r="C20" s="349"/>
      <c r="D20" s="350" t="str">
        <f ca="1">'Udregning af resultater'!M88</f>
        <v/>
      </c>
      <c r="E20" s="351"/>
      <c r="F20" s="102" t="s">
        <v>47</v>
      </c>
      <c r="G20" s="348" t="str">
        <f ca="1">'Udregning af resultater'!M47</f>
        <v/>
      </c>
      <c r="H20" s="349"/>
      <c r="I20" s="350" t="str">
        <f ca="1">'Udregning af resultater'!M89</f>
        <v/>
      </c>
      <c r="J20" s="351"/>
      <c r="K20" s="103" t="s">
        <v>47</v>
      </c>
      <c r="L20" s="348" t="str">
        <f ca="1">'Udregning af resultater'!M48</f>
        <v/>
      </c>
      <c r="M20" s="349"/>
      <c r="N20" s="350" t="str">
        <f ca="1">'Udregning af resultater'!M90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resultater'!T6</f>
        <v/>
      </c>
      <c r="C24" s="79"/>
      <c r="D24" s="79"/>
      <c r="E24" s="80"/>
      <c r="F24" s="77" t="s">
        <v>15</v>
      </c>
      <c r="G24" s="78" t="str">
        <f ca="1">'Udregning af resultater'!T7</f>
        <v/>
      </c>
      <c r="H24" s="79"/>
      <c r="I24" s="79"/>
      <c r="J24" s="80"/>
      <c r="K24" s="77" t="s">
        <v>15</v>
      </c>
      <c r="L24" s="78" t="str">
        <f ca="1">'Udregning af resultater'!T8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resultater'!Y6</f>
        <v/>
      </c>
      <c r="C33" s="355"/>
      <c r="D33" s="356" t="str">
        <f ca="1">'Udregning af resultater'!AA6</f>
        <v/>
      </c>
      <c r="E33" s="357"/>
      <c r="F33" s="100" t="s">
        <v>45</v>
      </c>
      <c r="G33" s="354" t="str">
        <f ca="1">'Udregning af resultater'!Y7</f>
        <v/>
      </c>
      <c r="H33" s="355"/>
      <c r="I33" s="356" t="str">
        <f ca="1">'Udregning af resultater'!AA7</f>
        <v/>
      </c>
      <c r="J33" s="357"/>
      <c r="K33" s="100" t="s">
        <v>45</v>
      </c>
      <c r="L33" s="354" t="str">
        <f ca="1">'Udregning af resultater'!Y8</f>
        <v/>
      </c>
      <c r="M33" s="355"/>
      <c r="N33" s="356" t="str">
        <f ca="1">'Udregning af resultater'!AA8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resultater'!M49</f>
        <v/>
      </c>
      <c r="C35" s="349"/>
      <c r="D35" s="350" t="str">
        <f ca="1">'Udregning af resultater'!M91</f>
        <v/>
      </c>
      <c r="E35" s="351"/>
      <c r="F35" s="103" t="s">
        <v>47</v>
      </c>
      <c r="G35" s="348" t="str">
        <f ca="1">'Udregning af resultater'!M50</f>
        <v/>
      </c>
      <c r="H35" s="349"/>
      <c r="I35" s="350" t="str">
        <f ca="1">'Udregning af resultater'!M92</f>
        <v/>
      </c>
      <c r="J35" s="351"/>
      <c r="K35" s="103" t="s">
        <v>47</v>
      </c>
      <c r="L35" s="348" t="str">
        <f ca="1">'Udregning af resultater'!M51</f>
        <v/>
      </c>
      <c r="M35" s="349"/>
      <c r="N35" s="350" t="str">
        <f ca="1">'Udregning af resultater'!M93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Grønjordspløjning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resultater'!T9</f>
        <v/>
      </c>
      <c r="C47" s="79"/>
      <c r="D47" s="79"/>
      <c r="E47" s="80"/>
      <c r="F47" s="77" t="s">
        <v>15</v>
      </c>
      <c r="G47" s="78" t="str">
        <f ca="1">'Udregning af resultater'!T10</f>
        <v/>
      </c>
      <c r="H47" s="79"/>
      <c r="I47" s="79"/>
      <c r="J47" s="80"/>
      <c r="K47" s="77" t="s">
        <v>15</v>
      </c>
      <c r="L47" s="78" t="str">
        <f ca="1">'Udregning af resultater'!T11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resultater'!Y9</f>
        <v/>
      </c>
      <c r="C56" s="355"/>
      <c r="D56" s="356" t="str">
        <f ca="1">'Udregning af resultater'!AA9</f>
        <v/>
      </c>
      <c r="E56" s="357"/>
      <c r="F56" s="100" t="s">
        <v>45</v>
      </c>
      <c r="G56" s="354" t="str">
        <f ca="1">'Udregning af resultater'!Y10</f>
        <v/>
      </c>
      <c r="H56" s="355"/>
      <c r="I56" s="356" t="str">
        <f ca="1">'Udregning af resultater'!AA10</f>
        <v/>
      </c>
      <c r="J56" s="357"/>
      <c r="K56" s="100" t="s">
        <v>45</v>
      </c>
      <c r="L56" s="354" t="str">
        <f ca="1">'Udregning af resultater'!Y11</f>
        <v/>
      </c>
      <c r="M56" s="355"/>
      <c r="N56" s="356" t="str">
        <f ca="1">'Udregning af resultater'!AA11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resultater'!M52</f>
        <v/>
      </c>
      <c r="C58" s="349"/>
      <c r="D58" s="350" t="str">
        <f ca="1">'Udregning af resultater'!M94</f>
        <v/>
      </c>
      <c r="E58" s="351"/>
      <c r="F58" s="102" t="s">
        <v>47</v>
      </c>
      <c r="G58" s="348" t="str">
        <f ca="1">'Udregning af resultater'!M53</f>
        <v/>
      </c>
      <c r="H58" s="349"/>
      <c r="I58" s="350" t="str">
        <f ca="1">'Udregning af resultater'!M95</f>
        <v/>
      </c>
      <c r="J58" s="351"/>
      <c r="K58" s="103" t="s">
        <v>47</v>
      </c>
      <c r="L58" s="348" t="str">
        <f ca="1">'Udregning af resultater'!M54</f>
        <v/>
      </c>
      <c r="M58" s="349"/>
      <c r="N58" s="350" t="str">
        <f ca="1">'Udregning af resultater'!M96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resultater'!T12</f>
        <v/>
      </c>
      <c r="C62" s="79"/>
      <c r="D62" s="79"/>
      <c r="E62" s="80"/>
      <c r="F62" s="77" t="s">
        <v>15</v>
      </c>
      <c r="G62" s="78" t="str">
        <f ca="1">'Udregning af resultater'!T13</f>
        <v/>
      </c>
      <c r="H62" s="79"/>
      <c r="I62" s="79"/>
      <c r="J62" s="80"/>
      <c r="K62" s="77" t="s">
        <v>15</v>
      </c>
      <c r="L62" s="78" t="str">
        <f ca="1">'Udregning af resultater'!T14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resultater'!Y12</f>
        <v/>
      </c>
      <c r="C71" s="355"/>
      <c r="D71" s="356" t="str">
        <f ca="1">'Udregning af resultater'!AA12</f>
        <v/>
      </c>
      <c r="E71" s="357"/>
      <c r="F71" s="100" t="s">
        <v>45</v>
      </c>
      <c r="G71" s="354" t="str">
        <f ca="1">'Udregning af resultater'!Y13</f>
        <v/>
      </c>
      <c r="H71" s="355"/>
      <c r="I71" s="356" t="str">
        <f ca="1">'Udregning af resultater'!AA13</f>
        <v/>
      </c>
      <c r="J71" s="357"/>
      <c r="K71" s="100" t="s">
        <v>45</v>
      </c>
      <c r="L71" s="354" t="str">
        <f ca="1">'Udregning af resultater'!Y14</f>
        <v/>
      </c>
      <c r="M71" s="355"/>
      <c r="N71" s="356" t="str">
        <f ca="1">'Udregning af resultater'!AA14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resultater'!M55</f>
        <v/>
      </c>
      <c r="C73" s="349"/>
      <c r="D73" s="350" t="str">
        <f ca="1">'Udregning af resultater'!M97</f>
        <v/>
      </c>
      <c r="E73" s="351"/>
      <c r="F73" s="103" t="s">
        <v>47</v>
      </c>
      <c r="G73" s="348" t="str">
        <f ca="1">'Udregning af resultater'!M56</f>
        <v/>
      </c>
      <c r="H73" s="349"/>
      <c r="I73" s="350" t="str">
        <f ca="1">'Udregning af resultater'!M98</f>
        <v/>
      </c>
      <c r="J73" s="351"/>
      <c r="K73" s="103" t="s">
        <v>47</v>
      </c>
      <c r="L73" s="348" t="str">
        <f ca="1">'Udregning af resultater'!M57</f>
        <v/>
      </c>
      <c r="M73" s="349"/>
      <c r="N73" s="350" t="str">
        <f ca="1">'Udregning af resultater'!M99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Grønjordspløjning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resultater'!T15</f>
        <v/>
      </c>
      <c r="C86" s="79"/>
      <c r="D86" s="79"/>
      <c r="E86" s="80"/>
      <c r="F86" s="77" t="s">
        <v>15</v>
      </c>
      <c r="G86" s="78" t="str">
        <f ca="1">'Udregning af resultater'!T16</f>
        <v/>
      </c>
      <c r="H86" s="79"/>
      <c r="I86" s="79"/>
      <c r="J86" s="80"/>
      <c r="K86" s="77" t="s">
        <v>15</v>
      </c>
      <c r="L86" s="78" t="str">
        <f ca="1">'Udregning af resultater'!T17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resultater'!Y15</f>
        <v/>
      </c>
      <c r="C95" s="355"/>
      <c r="D95" s="356" t="str">
        <f ca="1">'Udregning af resultater'!AA15</f>
        <v/>
      </c>
      <c r="E95" s="357"/>
      <c r="F95" s="100" t="s">
        <v>45</v>
      </c>
      <c r="G95" s="354" t="str">
        <f ca="1">'Udregning af resultater'!Y16</f>
        <v/>
      </c>
      <c r="H95" s="355"/>
      <c r="I95" s="356" t="str">
        <f ca="1">'Udregning af resultater'!AA16</f>
        <v/>
      </c>
      <c r="J95" s="357"/>
      <c r="K95" s="100" t="s">
        <v>45</v>
      </c>
      <c r="L95" s="354" t="str">
        <f ca="1">'Udregning af resultater'!Y17</f>
        <v/>
      </c>
      <c r="M95" s="355"/>
      <c r="N95" s="356" t="str">
        <f ca="1">'Udregning af resultater'!AA17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resultater'!M58</f>
        <v/>
      </c>
      <c r="C97" s="349"/>
      <c r="D97" s="350" t="str">
        <f ca="1">'Udregning af resultater'!M100</f>
        <v/>
      </c>
      <c r="E97" s="351"/>
      <c r="F97" s="102" t="s">
        <v>47</v>
      </c>
      <c r="G97" s="348" t="str">
        <f ca="1">'Udregning af resultater'!M59</f>
        <v/>
      </c>
      <c r="H97" s="349"/>
      <c r="I97" s="350" t="str">
        <f ca="1">'Udregning af resultater'!M101</f>
        <v/>
      </c>
      <c r="J97" s="351"/>
      <c r="K97" s="103" t="s">
        <v>47</v>
      </c>
      <c r="L97" s="348" t="str">
        <f ca="1">'Udregning af resultater'!M60</f>
        <v/>
      </c>
      <c r="M97" s="349"/>
      <c r="N97" s="350" t="str">
        <f ca="1">'Udregning af resultater'!M102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resultater'!T18</f>
        <v/>
      </c>
      <c r="C101" s="79"/>
      <c r="D101" s="79"/>
      <c r="E101" s="80"/>
      <c r="F101" s="77" t="s">
        <v>15</v>
      </c>
      <c r="G101" s="78" t="str">
        <f ca="1">'Udregning af resultater'!T19</f>
        <v/>
      </c>
      <c r="H101" s="79"/>
      <c r="I101" s="79"/>
      <c r="J101" s="80"/>
      <c r="K101" s="77" t="s">
        <v>15</v>
      </c>
      <c r="L101" s="78" t="str">
        <f ca="1">'Udregning af resultater'!T20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resultater'!Y18</f>
        <v/>
      </c>
      <c r="C110" s="355"/>
      <c r="D110" s="356" t="str">
        <f ca="1">'Udregning af resultater'!AA18</f>
        <v/>
      </c>
      <c r="E110" s="357"/>
      <c r="F110" s="100" t="s">
        <v>45</v>
      </c>
      <c r="G110" s="354" t="str">
        <f ca="1">'Udregning af resultater'!Y19</f>
        <v/>
      </c>
      <c r="H110" s="355"/>
      <c r="I110" s="356" t="str">
        <f ca="1">'Udregning af resultater'!AA19</f>
        <v/>
      </c>
      <c r="J110" s="357"/>
      <c r="K110" s="100" t="s">
        <v>45</v>
      </c>
      <c r="L110" s="354" t="str">
        <f ca="1">'Udregning af resultater'!Y20</f>
        <v/>
      </c>
      <c r="M110" s="355"/>
      <c r="N110" s="356" t="str">
        <f ca="1">'Udregning af resultater'!AA20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resultater'!M61</f>
        <v/>
      </c>
      <c r="C112" s="349"/>
      <c r="D112" s="350" t="str">
        <f ca="1">'Udregning af resultater'!M103</f>
        <v/>
      </c>
      <c r="E112" s="351"/>
      <c r="F112" s="103" t="s">
        <v>47</v>
      </c>
      <c r="G112" s="348" t="str">
        <f ca="1">'Udregning af resultater'!M62</f>
        <v/>
      </c>
      <c r="H112" s="349"/>
      <c r="I112" s="350" t="str">
        <f ca="1">'Udregning af resultater'!M104</f>
        <v/>
      </c>
      <c r="J112" s="351"/>
      <c r="K112" s="103" t="s">
        <v>47</v>
      </c>
      <c r="L112" s="348" t="str">
        <f ca="1">'Udregning af resultater'!M63</f>
        <v/>
      </c>
      <c r="M112" s="349"/>
      <c r="N112" s="350" t="str">
        <f ca="1">'Udregning af resultater'!M105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Grønjordspløjning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resultater'!T21</f>
        <v/>
      </c>
      <c r="C126" s="79"/>
      <c r="D126" s="79"/>
      <c r="E126" s="80"/>
      <c r="F126" s="77" t="s">
        <v>15</v>
      </c>
      <c r="G126" s="78" t="str">
        <f ca="1">'Udregning af resultater'!T22</f>
        <v/>
      </c>
      <c r="H126" s="79"/>
      <c r="I126" s="79"/>
      <c r="J126" s="80"/>
      <c r="K126" s="77" t="s">
        <v>15</v>
      </c>
      <c r="L126" s="78" t="str">
        <f ca="1">'Udregning af resultater'!T23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resultater'!Y21</f>
        <v/>
      </c>
      <c r="C135" s="355"/>
      <c r="D135" s="356" t="str">
        <f ca="1">'Udregning af resultater'!AA21</f>
        <v/>
      </c>
      <c r="E135" s="357"/>
      <c r="F135" s="100" t="s">
        <v>45</v>
      </c>
      <c r="G135" s="354" t="str">
        <f ca="1">'Udregning af resultater'!Y22</f>
        <v/>
      </c>
      <c r="H135" s="355"/>
      <c r="I135" s="356" t="str">
        <f ca="1">'Udregning af resultater'!AA22</f>
        <v/>
      </c>
      <c r="J135" s="357"/>
      <c r="K135" s="100" t="s">
        <v>45</v>
      </c>
      <c r="L135" s="354" t="str">
        <f ca="1">'Udregning af resultater'!Y23</f>
        <v/>
      </c>
      <c r="M135" s="355"/>
      <c r="N135" s="356" t="str">
        <f ca="1">'Udregning af resultater'!AA23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resultater'!M64</f>
        <v/>
      </c>
      <c r="C137" s="349"/>
      <c r="D137" s="350" t="str">
        <f ca="1">'Udregning af resultater'!M106</f>
        <v/>
      </c>
      <c r="E137" s="351"/>
      <c r="F137" s="102" t="s">
        <v>47</v>
      </c>
      <c r="G137" s="348" t="str">
        <f ca="1">'Udregning af resultater'!M65</f>
        <v/>
      </c>
      <c r="H137" s="349"/>
      <c r="I137" s="350" t="str">
        <f ca="1">'Udregning af resultater'!M107</f>
        <v/>
      </c>
      <c r="J137" s="351"/>
      <c r="K137" s="103" t="s">
        <v>47</v>
      </c>
      <c r="L137" s="348" t="str">
        <f ca="1">'Udregning af resultater'!M66</f>
        <v/>
      </c>
      <c r="M137" s="349"/>
      <c r="N137" s="350" t="str">
        <f ca="1">'Udregning af resultater'!M108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resultater'!T24</f>
        <v/>
      </c>
      <c r="C141" s="79"/>
      <c r="D141" s="79"/>
      <c r="E141" s="80"/>
      <c r="F141" s="77" t="s">
        <v>15</v>
      </c>
      <c r="G141" s="78" t="str">
        <f ca="1">'Udregning af resultater'!T25</f>
        <v/>
      </c>
      <c r="H141" s="79"/>
      <c r="I141" s="79"/>
      <c r="J141" s="80"/>
      <c r="K141" s="77" t="s">
        <v>15</v>
      </c>
      <c r="L141" s="78" t="str">
        <f ca="1">'Udregning af resultater'!T26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resultater'!Y24</f>
        <v/>
      </c>
      <c r="C150" s="355"/>
      <c r="D150" s="356" t="str">
        <f ca="1">'Udregning af resultater'!AA24</f>
        <v/>
      </c>
      <c r="E150" s="357"/>
      <c r="F150" s="100" t="s">
        <v>45</v>
      </c>
      <c r="G150" s="354" t="str">
        <f ca="1">'Udregning af resultater'!Y25</f>
        <v/>
      </c>
      <c r="H150" s="355"/>
      <c r="I150" s="356" t="str">
        <f ca="1">'Udregning af resultater'!AA25</f>
        <v/>
      </c>
      <c r="J150" s="357"/>
      <c r="K150" s="100" t="s">
        <v>45</v>
      </c>
      <c r="L150" s="354" t="str">
        <f ca="1">'Udregning af resultater'!Y26</f>
        <v/>
      </c>
      <c r="M150" s="355"/>
      <c r="N150" s="356" t="str">
        <f ca="1">'Udregning af resultater'!AA26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resultater'!M67</f>
        <v/>
      </c>
      <c r="C152" s="349"/>
      <c r="D152" s="350" t="str">
        <f ca="1">'Udregning af resultater'!M109</f>
        <v/>
      </c>
      <c r="E152" s="351"/>
      <c r="F152" s="103" t="s">
        <v>47</v>
      </c>
      <c r="G152" s="348" t="str">
        <f ca="1">'Udregning af resultater'!M68</f>
        <v/>
      </c>
      <c r="H152" s="349"/>
      <c r="I152" s="350" t="str">
        <f ca="1">'Udregning af resultater'!M110</f>
        <v/>
      </c>
      <c r="J152" s="351"/>
      <c r="K152" s="103" t="s">
        <v>47</v>
      </c>
      <c r="L152" s="348" t="str">
        <f ca="1">'Udregning af resultater'!M69</f>
        <v/>
      </c>
      <c r="M152" s="349"/>
      <c r="N152" s="350" t="str">
        <f ca="1">'Udregning af resultater'!M111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Grønjordspløjning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resultater'!T27</f>
        <v/>
      </c>
      <c r="C166" s="79"/>
      <c r="D166" s="79"/>
      <c r="E166" s="80"/>
      <c r="F166" s="77" t="s">
        <v>15</v>
      </c>
      <c r="G166" s="78" t="str">
        <f ca="1">'Udregning af resultater'!T28</f>
        <v/>
      </c>
      <c r="H166" s="79"/>
      <c r="I166" s="79"/>
      <c r="J166" s="80"/>
      <c r="K166" s="77" t="s">
        <v>15</v>
      </c>
      <c r="L166" s="78" t="str">
        <f ca="1">'Udregning af resultater'!T29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resultater'!Y27</f>
        <v/>
      </c>
      <c r="C175" s="355"/>
      <c r="D175" s="356" t="str">
        <f ca="1">'Udregning af resultater'!AA27</f>
        <v/>
      </c>
      <c r="E175" s="357"/>
      <c r="F175" s="100" t="s">
        <v>45</v>
      </c>
      <c r="G175" s="354" t="str">
        <f ca="1">'Udregning af resultater'!Y28</f>
        <v/>
      </c>
      <c r="H175" s="355"/>
      <c r="I175" s="356" t="str">
        <f ca="1">'Udregning af resultater'!AA28</f>
        <v/>
      </c>
      <c r="J175" s="357"/>
      <c r="K175" s="100" t="s">
        <v>45</v>
      </c>
      <c r="L175" s="354" t="str">
        <f ca="1">'Udregning af resultater'!Y29</f>
        <v/>
      </c>
      <c r="M175" s="355"/>
      <c r="N175" s="356" t="str">
        <f ca="1">'Udregning af resultater'!AA29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resultater'!M70</f>
        <v/>
      </c>
      <c r="C177" s="349"/>
      <c r="D177" s="350" t="str">
        <f ca="1">'Udregning af resultater'!M112</f>
        <v/>
      </c>
      <c r="E177" s="351"/>
      <c r="F177" s="102" t="s">
        <v>47</v>
      </c>
      <c r="G177" s="348" t="str">
        <f ca="1">'Udregning af resultater'!M71</f>
        <v/>
      </c>
      <c r="H177" s="349"/>
      <c r="I177" s="350" t="str">
        <f ca="1">'Udregning af resultater'!M113</f>
        <v/>
      </c>
      <c r="J177" s="351"/>
      <c r="K177" s="103" t="s">
        <v>47</v>
      </c>
      <c r="L177" s="348" t="str">
        <f ca="1">'Udregning af resultater'!M72</f>
        <v/>
      </c>
      <c r="M177" s="349"/>
      <c r="N177" s="350" t="str">
        <f ca="1">'Udregning af resultater'!M114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resultater'!T30</f>
        <v/>
      </c>
      <c r="C181" s="79"/>
      <c r="D181" s="79"/>
      <c r="E181" s="80"/>
      <c r="F181" s="77" t="s">
        <v>15</v>
      </c>
      <c r="G181" s="78" t="str">
        <f ca="1">'Udregning af resultater'!T31</f>
        <v/>
      </c>
      <c r="H181" s="79"/>
      <c r="I181" s="79"/>
      <c r="J181" s="80"/>
      <c r="K181" s="77" t="s">
        <v>15</v>
      </c>
      <c r="L181" s="78" t="str">
        <f ca="1">'Udregning af resultater'!T32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resultater'!Y30</f>
        <v/>
      </c>
      <c r="C190" s="355"/>
      <c r="D190" s="356" t="str">
        <f ca="1">'Udregning af resultater'!AA30</f>
        <v/>
      </c>
      <c r="E190" s="357"/>
      <c r="F190" s="100" t="s">
        <v>45</v>
      </c>
      <c r="G190" s="354" t="str">
        <f ca="1">'Udregning af resultater'!Y31</f>
        <v/>
      </c>
      <c r="H190" s="355"/>
      <c r="I190" s="356" t="str">
        <f ca="1">'Udregning af resultater'!AA31</f>
        <v/>
      </c>
      <c r="J190" s="357"/>
      <c r="K190" s="100" t="s">
        <v>45</v>
      </c>
      <c r="L190" s="354" t="str">
        <f ca="1">'Udregning af resultater'!Y32</f>
        <v/>
      </c>
      <c r="M190" s="355"/>
      <c r="N190" s="356" t="str">
        <f ca="1">'Udregning af resultater'!AA32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resultater'!M73</f>
        <v/>
      </c>
      <c r="C192" s="349"/>
      <c r="D192" s="350" t="str">
        <f ca="1">'Udregning af resultater'!M115</f>
        <v/>
      </c>
      <c r="E192" s="351"/>
      <c r="F192" s="103" t="s">
        <v>47</v>
      </c>
      <c r="G192" s="348" t="str">
        <f ca="1">'Udregning af resultater'!M74</f>
        <v/>
      </c>
      <c r="H192" s="349"/>
      <c r="I192" s="350" t="str">
        <f ca="1">'Udregning af resultater'!M116</f>
        <v/>
      </c>
      <c r="J192" s="351"/>
      <c r="K192" s="103" t="s">
        <v>47</v>
      </c>
      <c r="L192" s="348" t="str">
        <f ca="1">'Udregning af resultater'!M75</f>
        <v/>
      </c>
      <c r="M192" s="349"/>
      <c r="N192" s="350" t="str">
        <f ca="1">'Udregning af resultater'!M117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Grønjordspløjning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resultater'!T33</f>
        <v/>
      </c>
      <c r="C206" s="79"/>
      <c r="D206" s="79"/>
      <c r="E206" s="80"/>
      <c r="F206" s="77" t="s">
        <v>15</v>
      </c>
      <c r="G206" s="78" t="str">
        <f ca="1">'Udregning af resultater'!T34</f>
        <v/>
      </c>
      <c r="H206" s="79"/>
      <c r="I206" s="79"/>
      <c r="J206" s="80"/>
      <c r="K206" s="77" t="s">
        <v>15</v>
      </c>
      <c r="L206" s="78" t="str">
        <f ca="1">'Udregning af resultater'!T35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resultater'!Y33</f>
        <v/>
      </c>
      <c r="C215" s="355"/>
      <c r="D215" s="356" t="str">
        <f ca="1">'Udregning af resultater'!AA33</f>
        <v/>
      </c>
      <c r="E215" s="357"/>
      <c r="F215" s="100" t="s">
        <v>45</v>
      </c>
      <c r="G215" s="354" t="str">
        <f ca="1">'Udregning af resultater'!Y34</f>
        <v/>
      </c>
      <c r="H215" s="355"/>
      <c r="I215" s="356" t="str">
        <f ca="1">'Udregning af resultater'!AA34</f>
        <v/>
      </c>
      <c r="J215" s="357"/>
      <c r="K215" s="100" t="s">
        <v>45</v>
      </c>
      <c r="L215" s="354" t="str">
        <f ca="1">'Udregning af resultater'!Y35</f>
        <v/>
      </c>
      <c r="M215" s="355"/>
      <c r="N215" s="356" t="str">
        <f ca="1">'Udregning af resultater'!AA35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resultater'!M76</f>
        <v/>
      </c>
      <c r="C217" s="349"/>
      <c r="D217" s="350" t="str">
        <f ca="1">'Udregning af resultater'!M118</f>
        <v/>
      </c>
      <c r="E217" s="351"/>
      <c r="F217" s="102" t="s">
        <v>47</v>
      </c>
      <c r="G217" s="348" t="str">
        <f ca="1">'Udregning af resultater'!M77</f>
        <v/>
      </c>
      <c r="H217" s="349"/>
      <c r="I217" s="350" t="str">
        <f ca="1">'Udregning af resultater'!M119</f>
        <v/>
      </c>
      <c r="J217" s="351"/>
      <c r="K217" s="103" t="s">
        <v>47</v>
      </c>
      <c r="L217" s="348" t="str">
        <f ca="1">'Udregning af resultater'!M78</f>
        <v/>
      </c>
      <c r="M217" s="349"/>
      <c r="N217" s="350" t="str">
        <f ca="1">'Udregning af resultater'!M120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resultater'!T36</f>
        <v/>
      </c>
      <c r="C221" s="79"/>
      <c r="D221" s="79"/>
      <c r="E221" s="80"/>
      <c r="F221" s="77" t="s">
        <v>15</v>
      </c>
      <c r="G221" s="78" t="str">
        <f ca="1">'Udregning af resultater'!T37</f>
        <v/>
      </c>
      <c r="H221" s="79"/>
      <c r="I221" s="79"/>
      <c r="J221" s="80"/>
      <c r="K221" s="77" t="s">
        <v>15</v>
      </c>
      <c r="L221" s="78" t="str">
        <f ca="1">'Udregning af resultater'!T38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resultater'!Y36</f>
        <v/>
      </c>
      <c r="C230" s="355"/>
      <c r="D230" s="356" t="str">
        <f ca="1">'Udregning af resultater'!AA36</f>
        <v/>
      </c>
      <c r="E230" s="357"/>
      <c r="F230" s="100" t="s">
        <v>45</v>
      </c>
      <c r="G230" s="354" t="str">
        <f ca="1">'Udregning af resultater'!Y37</f>
        <v/>
      </c>
      <c r="H230" s="355"/>
      <c r="I230" s="356" t="str">
        <f ca="1">'Udregning af resultater'!AA37</f>
        <v/>
      </c>
      <c r="J230" s="357"/>
      <c r="K230" s="100" t="s">
        <v>45</v>
      </c>
      <c r="L230" s="354" t="str">
        <f ca="1">'Udregning af resultater'!Y38</f>
        <v/>
      </c>
      <c r="M230" s="355"/>
      <c r="N230" s="356" t="str">
        <f ca="1">'Udregning af resultater'!AA38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resultater'!M79</f>
        <v/>
      </c>
      <c r="C232" s="349"/>
      <c r="D232" s="350" t="str">
        <f ca="1">'Udregning af resultater'!M121</f>
        <v/>
      </c>
      <c r="E232" s="351"/>
      <c r="F232" s="103" t="s">
        <v>47</v>
      </c>
      <c r="G232" s="348" t="str">
        <f ca="1">'Udregning af resultater'!M80</f>
        <v/>
      </c>
      <c r="H232" s="349"/>
      <c r="I232" s="350" t="str">
        <f ca="1">'Udregning af resultater'!M122</f>
        <v/>
      </c>
      <c r="J232" s="351"/>
      <c r="K232" s="103" t="s">
        <v>47</v>
      </c>
      <c r="L232" s="348" t="str">
        <f ca="1">'Udregning af resultater'!M81</f>
        <v/>
      </c>
      <c r="M232" s="349"/>
      <c r="N232" s="350" t="str">
        <f ca="1">'Udregning af resultater'!M123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6:C16"/>
    <mergeCell ref="D16:E16"/>
    <mergeCell ref="G16:H16"/>
    <mergeCell ref="I16:J16"/>
    <mergeCell ref="L16:M16"/>
    <mergeCell ref="N16:O16"/>
    <mergeCell ref="B10:C10"/>
    <mergeCell ref="D10:E10"/>
    <mergeCell ref="G10:H10"/>
    <mergeCell ref="I10:J10"/>
    <mergeCell ref="L10:M10"/>
    <mergeCell ref="B20:C20"/>
    <mergeCell ref="D20:E20"/>
    <mergeCell ref="G20:H20"/>
    <mergeCell ref="N10:O10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I20:J20"/>
    <mergeCell ref="L20:M20"/>
    <mergeCell ref="L17:M17"/>
    <mergeCell ref="N17:O17"/>
    <mergeCell ref="N20:O20"/>
    <mergeCell ref="B19:C19"/>
    <mergeCell ref="L19:M19"/>
    <mergeCell ref="N19:O19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D19:E19"/>
    <mergeCell ref="G19:H19"/>
    <mergeCell ref="I19:J19"/>
    <mergeCell ref="B31:C31"/>
    <mergeCell ref="D31:E31"/>
    <mergeCell ref="G31:H31"/>
    <mergeCell ref="N33:O33"/>
    <mergeCell ref="B32:C32"/>
    <mergeCell ref="D32:E32"/>
    <mergeCell ref="G32:H32"/>
    <mergeCell ref="I32:J32"/>
    <mergeCell ref="L32:M32"/>
    <mergeCell ref="N32:O32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5:C35"/>
    <mergeCell ref="D35:E35"/>
    <mergeCell ref="G35:H35"/>
    <mergeCell ref="B33:C33"/>
    <mergeCell ref="D33:E33"/>
    <mergeCell ref="G33:H33"/>
    <mergeCell ref="I33:J33"/>
    <mergeCell ref="L33:M33"/>
    <mergeCell ref="A42:C42"/>
    <mergeCell ref="E42:F42"/>
    <mergeCell ref="B54:C54"/>
    <mergeCell ref="D54:E54"/>
    <mergeCell ref="G54:H54"/>
    <mergeCell ref="A36:C36"/>
    <mergeCell ref="F36:H36"/>
    <mergeCell ref="A40:B40"/>
    <mergeCell ref="B48:C48"/>
    <mergeCell ref="D48:E48"/>
    <mergeCell ref="G48:H48"/>
    <mergeCell ref="E40:F40"/>
    <mergeCell ref="B55:C55"/>
    <mergeCell ref="D55:E55"/>
    <mergeCell ref="G55:H55"/>
    <mergeCell ref="I55:J55"/>
    <mergeCell ref="L55:M55"/>
    <mergeCell ref="N55:O55"/>
    <mergeCell ref="B56:C56"/>
    <mergeCell ref="I48:J48"/>
    <mergeCell ref="L48:M48"/>
    <mergeCell ref="N48:O48"/>
    <mergeCell ref="D56:E56"/>
    <mergeCell ref="G56:H56"/>
    <mergeCell ref="I56:J56"/>
    <mergeCell ref="L56:M56"/>
    <mergeCell ref="N56:O56"/>
    <mergeCell ref="I54:J54"/>
    <mergeCell ref="L54:M54"/>
    <mergeCell ref="N54:O54"/>
    <mergeCell ref="N70:O70"/>
    <mergeCell ref="B63:C63"/>
    <mergeCell ref="D63:E63"/>
    <mergeCell ref="G63:H63"/>
    <mergeCell ref="I63:J63"/>
    <mergeCell ref="L63:M63"/>
    <mergeCell ref="N63:O63"/>
    <mergeCell ref="B57:C57"/>
    <mergeCell ref="D57:E57"/>
    <mergeCell ref="G57:H57"/>
    <mergeCell ref="I57:J57"/>
    <mergeCell ref="L57:M57"/>
    <mergeCell ref="N57:O57"/>
    <mergeCell ref="B58:C58"/>
    <mergeCell ref="D58:E58"/>
    <mergeCell ref="G58:H58"/>
    <mergeCell ref="I58:J58"/>
    <mergeCell ref="L58:M58"/>
    <mergeCell ref="N58:O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D70:E70"/>
    <mergeCell ref="G70:H70"/>
    <mergeCell ref="I70:J70"/>
    <mergeCell ref="L70:M70"/>
    <mergeCell ref="A82:C82"/>
    <mergeCell ref="E82:F82"/>
    <mergeCell ref="B71:C71"/>
    <mergeCell ref="D71:E71"/>
    <mergeCell ref="G71:H71"/>
    <mergeCell ref="G73:H73"/>
    <mergeCell ref="I73:J73"/>
    <mergeCell ref="F74:H74"/>
    <mergeCell ref="B93:C93"/>
    <mergeCell ref="D93:E93"/>
    <mergeCell ref="G93:H93"/>
    <mergeCell ref="I93:J93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D192:E192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A193:C193"/>
    <mergeCell ref="F193:H193"/>
    <mergeCell ref="A200:B200"/>
    <mergeCell ref="E200:F200"/>
    <mergeCell ref="A202:C202"/>
    <mergeCell ref="E202:F202"/>
    <mergeCell ref="L213:M213"/>
    <mergeCell ref="L190:M190"/>
    <mergeCell ref="N190:O19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0:C190"/>
    <mergeCell ref="D190:E190"/>
    <mergeCell ref="G190:H190"/>
    <mergeCell ref="G192:H192"/>
    <mergeCell ref="I192:J192"/>
    <mergeCell ref="I190:J190"/>
    <mergeCell ref="B192:C192"/>
    <mergeCell ref="N213:O213"/>
    <mergeCell ref="B207:C207"/>
    <mergeCell ref="D207:E207"/>
    <mergeCell ref="G207:H207"/>
    <mergeCell ref="I207:J207"/>
    <mergeCell ref="L207:M207"/>
    <mergeCell ref="N207:O207"/>
    <mergeCell ref="B213:C213"/>
    <mergeCell ref="D213:E213"/>
    <mergeCell ref="G213:H213"/>
    <mergeCell ref="I213:J213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7" max="16383" man="1"/>
    <brk id="156" max="16383" man="1"/>
    <brk id="1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33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resultater'!BJ3),"",'Udregning af resultater'!BJ3)</f>
        <v/>
      </c>
      <c r="B11" s="126" t="str">
        <f ca="1">IF(ISBLANK('Udregning af resultater'!BK3),"",'Udregning af resultater'!BK3)</f>
        <v/>
      </c>
      <c r="C11" s="149" t="str">
        <f ca="1">IF(ISTEXT('Udregning af resultater'!BL3),"",'Udregning af resultater'!BL3)</f>
        <v/>
      </c>
      <c r="D11" s="124" t="str">
        <f ca="1">IF(ISTEXT('Udregning af resultater'!BM3),"",'Udregning af resultater'!BM3)</f>
        <v/>
      </c>
      <c r="E11" s="113"/>
    </row>
    <row r="12" spans="1:5" x14ac:dyDescent="0.3">
      <c r="A12" s="150" t="str">
        <f ca="1">IF(ISTEXT('Udregning af resultater'!BJ4),"",'Udregning af resultater'!BJ4)</f>
        <v/>
      </c>
      <c r="B12" s="126" t="str">
        <f ca="1">IF(ISBLANK('Udregning af resultater'!BK4),"",'Udregning af resultater'!BK4)</f>
        <v/>
      </c>
      <c r="C12" s="149" t="str">
        <f ca="1">IF(ISTEXT('Udregning af resultater'!BL4),"",'Udregning af resultater'!BL4)</f>
        <v/>
      </c>
      <c r="D12" s="124" t="str">
        <f ca="1">IF(ISTEXT('Udregning af resultater'!BM4),"",'Udregning af resultater'!BM4)</f>
        <v/>
      </c>
      <c r="E12" s="125"/>
    </row>
    <row r="13" spans="1:5" x14ac:dyDescent="0.3">
      <c r="A13" s="150" t="str">
        <f ca="1">IF(ISTEXT('Udregning af resultater'!BJ5),"",'Udregning af resultater'!BJ5)</f>
        <v/>
      </c>
      <c r="B13" s="126" t="str">
        <f ca="1">IF(ISBLANK('Udregning af resultater'!BK5),"",'Udregning af resultater'!BK5)</f>
        <v/>
      </c>
      <c r="C13" s="149" t="str">
        <f ca="1">IF(ISTEXT('Udregning af resultater'!BL5),"",'Udregning af resultater'!BL5)</f>
        <v/>
      </c>
      <c r="D13" s="124" t="str">
        <f ca="1">IF(ISTEXT('Udregning af resultater'!BM5),"",'Udregning af resultater'!BM5)</f>
        <v/>
      </c>
      <c r="E13" s="125"/>
    </row>
    <row r="14" spans="1:5" x14ac:dyDescent="0.3">
      <c r="A14" s="150" t="str">
        <f ca="1">IF(ISTEXT('Udregning af resultater'!BJ6),"",'Udregning af resultater'!BJ6)</f>
        <v/>
      </c>
      <c r="B14" s="126" t="str">
        <f ca="1">IF(ISBLANK('Udregning af resultater'!BK6),"",'Udregning af resultater'!BK6)</f>
        <v/>
      </c>
      <c r="C14" s="149" t="str">
        <f ca="1">IF(ISTEXT('Udregning af resultater'!BL6),"",'Udregning af resultater'!BL6)</f>
        <v/>
      </c>
      <c r="D14" s="124" t="str">
        <f ca="1">IF(ISTEXT('Udregning af resultater'!BM6),"",'Udregning af resultater'!BM6)</f>
        <v/>
      </c>
      <c r="E14" s="125"/>
    </row>
    <row r="15" spans="1:5" x14ac:dyDescent="0.3">
      <c r="A15" s="150" t="str">
        <f ca="1">IF(ISTEXT('Udregning af resultater'!BJ7),"",'Udregning af resultater'!BJ7)</f>
        <v/>
      </c>
      <c r="B15" s="126" t="str">
        <f ca="1">IF(ISBLANK('Udregning af resultater'!BK7),"",'Udregning af resultater'!BK7)</f>
        <v/>
      </c>
      <c r="C15" s="149" t="str">
        <f ca="1">IF(ISTEXT('Udregning af resultater'!BL7),"",'Udregning af resultater'!BL7)</f>
        <v/>
      </c>
      <c r="D15" s="124" t="str">
        <f ca="1">IF(ISTEXT('Udregning af resultater'!BM7),"",'Udregning af resultater'!BM7)</f>
        <v/>
      </c>
      <c r="E15" s="125"/>
    </row>
    <row r="16" spans="1:5" x14ac:dyDescent="0.3">
      <c r="A16" s="150" t="str">
        <f ca="1">IF(ISTEXT('Udregning af resultater'!BJ8),"",'Udregning af resultater'!BJ8)</f>
        <v/>
      </c>
      <c r="B16" s="126" t="str">
        <f ca="1">IF(ISBLANK('Udregning af resultater'!BK8),"",'Udregning af resultater'!BK8)</f>
        <v/>
      </c>
      <c r="C16" s="149" t="str">
        <f ca="1">IF(ISTEXT('Udregning af resultater'!BL8),"",'Udregning af resultater'!BL8)</f>
        <v/>
      </c>
      <c r="D16" s="124" t="str">
        <f ca="1">IF(ISTEXT('Udregning af resultater'!BM8),"",'Udregning af resultater'!BM8)</f>
        <v/>
      </c>
      <c r="E16" s="125"/>
    </row>
    <row r="17" spans="1:5" x14ac:dyDescent="0.3">
      <c r="A17" s="150" t="str">
        <f ca="1">IF(ISTEXT('Udregning af resultater'!BJ9),"",'Udregning af resultater'!BJ9)</f>
        <v/>
      </c>
      <c r="B17" s="126" t="str">
        <f ca="1">IF(ISBLANK('Udregning af resultater'!BK9),"",'Udregning af resultater'!BK9)</f>
        <v/>
      </c>
      <c r="C17" s="149" t="str">
        <f ca="1">IF(ISTEXT('Udregning af resultater'!BL9),"",'Udregning af resultater'!BL9)</f>
        <v/>
      </c>
      <c r="D17" s="124" t="str">
        <f ca="1">IF(ISTEXT('Udregning af resultater'!BM9),"",'Udregning af resultater'!BM9)</f>
        <v/>
      </c>
      <c r="E17" s="125"/>
    </row>
    <row r="18" spans="1:5" x14ac:dyDescent="0.3">
      <c r="A18" s="150" t="str">
        <f ca="1">IF(ISTEXT('Udregning af resultater'!BJ10),"",'Udregning af resultater'!BJ10)</f>
        <v/>
      </c>
      <c r="B18" s="126" t="str">
        <f ca="1">IF(ISBLANK('Udregning af resultater'!BK10),"",'Udregning af resultater'!BK10)</f>
        <v/>
      </c>
      <c r="C18" s="149" t="str">
        <f ca="1">IF(ISTEXT('Udregning af resultater'!BL10),"",'Udregning af resultater'!BL10)</f>
        <v/>
      </c>
      <c r="D18" s="124" t="str">
        <f ca="1">IF(ISTEXT('Udregning af resultater'!BM10),"",'Udregning af resultater'!BM10)</f>
        <v/>
      </c>
      <c r="E18" s="125"/>
    </row>
    <row r="19" spans="1:5" x14ac:dyDescent="0.3">
      <c r="A19" s="150" t="str">
        <f ca="1">IF(ISTEXT('Udregning af resultater'!BJ11),"",'Udregning af resultater'!BJ11)</f>
        <v/>
      </c>
      <c r="B19" s="126" t="str">
        <f ca="1">IF(ISBLANK('Udregning af resultater'!BK11),"",'Udregning af resultater'!BK11)</f>
        <v/>
      </c>
      <c r="C19" s="149" t="str">
        <f ca="1">IF(ISTEXT('Udregning af resultater'!BL11),"",'Udregning af resultater'!BL11)</f>
        <v/>
      </c>
      <c r="D19" s="124" t="str">
        <f ca="1">IF(ISTEXT('Udregning af resultater'!BM11),"",'Udregning af resultater'!BM11)</f>
        <v/>
      </c>
      <c r="E19" s="125"/>
    </row>
    <row r="20" spans="1:5" x14ac:dyDescent="0.3">
      <c r="A20" s="150" t="str">
        <f ca="1">IF(ISTEXT('Udregning af resultater'!BJ12),"",'Udregning af resultater'!BJ12)</f>
        <v/>
      </c>
      <c r="B20" s="126" t="str">
        <f ca="1">IF(ISBLANK('Udregning af resultater'!BK12),"",'Udregning af resultater'!BK12)</f>
        <v/>
      </c>
      <c r="C20" s="149" t="str">
        <f ca="1">IF(ISTEXT('Udregning af resultater'!BL12),"",'Udregning af resultater'!BL12)</f>
        <v/>
      </c>
      <c r="D20" s="124" t="str">
        <f ca="1">IF(ISTEXT('Udregning af resultater'!BM12),"",'Udregning af resultater'!BM12)</f>
        <v/>
      </c>
      <c r="E20" s="125"/>
    </row>
    <row r="21" spans="1:5" x14ac:dyDescent="0.3">
      <c r="A21" s="150" t="str">
        <f ca="1">IF(ISTEXT('Udregning af resultater'!BJ13),"",'Udregning af resultater'!BJ13)</f>
        <v/>
      </c>
      <c r="B21" s="126" t="str">
        <f ca="1">IF(ISBLANK('Udregning af resultater'!BK13),"",'Udregning af resultater'!BK13)</f>
        <v/>
      </c>
      <c r="C21" s="149" t="str">
        <f ca="1">IF(ISTEXT('Udregning af resultater'!BL13),"",'Udregning af resultater'!BL13)</f>
        <v/>
      </c>
      <c r="D21" s="124" t="str">
        <f ca="1">IF(ISTEXT('Udregning af resultater'!BM13),"",'Udregning af resultater'!BM13)</f>
        <v/>
      </c>
      <c r="E21" s="125"/>
    </row>
    <row r="22" spans="1:5" x14ac:dyDescent="0.3">
      <c r="A22" s="150" t="str">
        <f ca="1">IF(ISTEXT('Udregning af resultater'!BJ14),"",'Udregning af resultater'!BJ14)</f>
        <v/>
      </c>
      <c r="B22" s="126" t="str">
        <f ca="1">IF(ISBLANK('Udregning af resultater'!BK14),"",'Udregning af resultater'!BK14)</f>
        <v/>
      </c>
      <c r="C22" s="149" t="str">
        <f ca="1">IF(ISTEXT('Udregning af resultater'!BL14),"",'Udregning af resultater'!BL14)</f>
        <v/>
      </c>
      <c r="D22" s="124" t="str">
        <f ca="1">IF(ISTEXT('Udregning af resultater'!BM14),"",'Udregning af resultater'!BM14)</f>
        <v/>
      </c>
      <c r="E22" s="125"/>
    </row>
    <row r="23" spans="1:5" x14ac:dyDescent="0.3">
      <c r="A23" s="150" t="str">
        <f ca="1">IF(ISTEXT('Udregning af resultater'!BJ15),"",'Udregning af resultater'!BJ15)</f>
        <v/>
      </c>
      <c r="B23" s="126" t="str">
        <f ca="1">IF(ISBLANK('Udregning af resultater'!BK15),"",'Udregning af resultater'!BK15)</f>
        <v/>
      </c>
      <c r="C23" s="149" t="str">
        <f ca="1">IF(ISTEXT('Udregning af resultater'!BL15),"",'Udregning af resultater'!BL15)</f>
        <v/>
      </c>
      <c r="D23" s="124" t="str">
        <f ca="1">IF(ISTEXT('Udregning af resultater'!BM15),"",'Udregning af resultater'!BM15)</f>
        <v/>
      </c>
      <c r="E23" s="125"/>
    </row>
    <row r="24" spans="1:5" x14ac:dyDescent="0.3">
      <c r="A24" s="150" t="str">
        <f ca="1">IF(ISTEXT('Udregning af resultater'!BJ16),"",'Udregning af resultater'!BJ16)</f>
        <v/>
      </c>
      <c r="B24" s="126" t="str">
        <f ca="1">IF(ISBLANK('Udregning af resultater'!BK16),"",'Udregning af resultater'!BK16)</f>
        <v/>
      </c>
      <c r="C24" s="149" t="str">
        <f ca="1">IF(ISTEXT('Udregning af resultater'!BL16),"",'Udregning af resultater'!BL16)</f>
        <v/>
      </c>
      <c r="D24" s="124" t="str">
        <f ca="1">IF(ISTEXT('Udregning af resultater'!BM16),"",'Udregning af resultater'!BM16)</f>
        <v/>
      </c>
      <c r="E24" s="125"/>
    </row>
    <row r="25" spans="1:5" x14ac:dyDescent="0.3">
      <c r="A25" s="150" t="str">
        <f ca="1">IF(ISTEXT('Udregning af resultater'!BJ17),"",'Udregning af resultater'!BJ17)</f>
        <v/>
      </c>
      <c r="B25" s="126" t="str">
        <f ca="1">IF(ISBLANK('Udregning af resultater'!BK17),"",'Udregning af resultater'!BK17)</f>
        <v/>
      </c>
      <c r="C25" s="149" t="str">
        <f ca="1">IF(ISTEXT('Udregning af resultater'!BL17),"",'Udregning af resultater'!BL17)</f>
        <v/>
      </c>
      <c r="D25" s="124" t="str">
        <f ca="1">IF(ISTEXT('Udregning af resultater'!BM17),"",'Udregning af resultater'!BM17)</f>
        <v/>
      </c>
      <c r="E25" s="125"/>
    </row>
    <row r="26" spans="1:5" x14ac:dyDescent="0.3">
      <c r="A26" s="150" t="str">
        <f ca="1">IF(ISTEXT('Udregning af resultater'!BJ18),"",'Udregning af resultater'!BJ18)</f>
        <v/>
      </c>
      <c r="B26" s="126" t="str">
        <f ca="1">IF(ISBLANK('Udregning af resultater'!BK18),"",'Udregning af resultater'!BK18)</f>
        <v/>
      </c>
      <c r="C26" s="149" t="str">
        <f ca="1">IF(ISTEXT('Udregning af resultater'!BL18),"",'Udregning af resultater'!BL18)</f>
        <v/>
      </c>
      <c r="D26" s="124" t="str">
        <f ca="1">IF(ISTEXT('Udregning af resultater'!BM18),"",'Udregning af resultater'!BM18)</f>
        <v/>
      </c>
      <c r="E26" s="125"/>
    </row>
    <row r="27" spans="1:5" x14ac:dyDescent="0.3">
      <c r="A27" s="150" t="str">
        <f ca="1">IF(ISTEXT('Udregning af resultater'!BJ19),"",'Udregning af resultater'!BJ19)</f>
        <v/>
      </c>
      <c r="B27" s="126" t="str">
        <f ca="1">IF(ISBLANK('Udregning af resultater'!BK19),"",'Udregning af resultater'!BK19)</f>
        <v/>
      </c>
      <c r="C27" s="149" t="str">
        <f ca="1">IF(ISTEXT('Udregning af resultater'!BL19),"",'Udregning af resultater'!BL19)</f>
        <v/>
      </c>
      <c r="D27" s="124" t="str">
        <f ca="1">IF(ISTEXT('Udregning af resultater'!BM19),"",'Udregning af resultater'!BM19)</f>
        <v/>
      </c>
      <c r="E27" s="125"/>
    </row>
    <row r="28" spans="1:5" x14ac:dyDescent="0.3">
      <c r="A28" s="150" t="str">
        <f ca="1">IF(ISTEXT('Udregning af resultater'!BJ20),"",'Udregning af resultater'!BJ20)</f>
        <v/>
      </c>
      <c r="B28" s="126" t="str">
        <f ca="1">IF(ISBLANK('Udregning af resultater'!BK20),"",'Udregning af resultater'!BK20)</f>
        <v/>
      </c>
      <c r="C28" s="149" t="str">
        <f ca="1">IF(ISTEXT('Udregning af resultater'!BL20),"",'Udregning af resultater'!BL20)</f>
        <v/>
      </c>
      <c r="D28" s="124" t="str">
        <f ca="1">IF(ISTEXT('Udregning af resultater'!BM20),"",'Udregning af resultater'!BM20)</f>
        <v/>
      </c>
      <c r="E28" s="125"/>
    </row>
    <row r="29" spans="1:5" x14ac:dyDescent="0.3">
      <c r="A29" s="150" t="str">
        <f ca="1">IF(ISTEXT('Udregning af resultater'!BJ21),"",'Udregning af resultater'!BJ21)</f>
        <v/>
      </c>
      <c r="B29" s="126" t="str">
        <f ca="1">IF(ISBLANK('Udregning af resultater'!BK21),"",'Udregning af resultater'!BK21)</f>
        <v/>
      </c>
      <c r="C29" s="149" t="str">
        <f ca="1">IF(ISTEXT('Udregning af resultater'!BL21),"",'Udregning af resultater'!BL21)</f>
        <v/>
      </c>
      <c r="D29" s="124" t="str">
        <f ca="1">IF(ISTEXT('Udregning af resultater'!BM21),"",'Udregning af resultater'!BM21)</f>
        <v/>
      </c>
      <c r="E29" s="125"/>
    </row>
    <row r="30" spans="1:5" x14ac:dyDescent="0.3">
      <c r="A30" s="150" t="str">
        <f ca="1">IF(ISTEXT('Udregning af resultater'!BJ22),"",'Udregning af resultater'!BJ22)</f>
        <v/>
      </c>
      <c r="B30" s="126" t="str">
        <f ca="1">IF(ISBLANK('Udregning af resultater'!BK22),"",'Udregning af resultater'!BK22)</f>
        <v/>
      </c>
      <c r="C30" s="149" t="str">
        <f ca="1">IF(ISTEXT('Udregning af resultater'!BL22),"",'Udregning af resultater'!BL22)</f>
        <v/>
      </c>
      <c r="D30" s="124" t="str">
        <f ca="1">IF(ISTEXT('Udregning af resultater'!BM22),"",'Udregning af resultater'!BM22)</f>
        <v/>
      </c>
      <c r="E30" s="125"/>
    </row>
    <row r="31" spans="1:5" x14ac:dyDescent="0.3">
      <c r="A31" s="150" t="str">
        <f ca="1">IF(ISTEXT('Udregning af resultater'!BJ23),"",'Udregning af resultater'!BJ23)</f>
        <v/>
      </c>
      <c r="B31" s="126" t="str">
        <f ca="1">IF(ISBLANK('Udregning af resultater'!BK23),"",'Udregning af resultater'!BK23)</f>
        <v/>
      </c>
      <c r="C31" s="149" t="str">
        <f ca="1">IF(ISTEXT('Udregning af resultater'!BL23),"",'Udregning af resultater'!BL23)</f>
        <v/>
      </c>
      <c r="D31" s="124" t="str">
        <f ca="1">IF(ISTEXT('Udregning af resultater'!BM23),"",'Udregning af resultater'!BM23)</f>
        <v/>
      </c>
      <c r="E31" s="125"/>
    </row>
    <row r="32" spans="1:5" x14ac:dyDescent="0.3">
      <c r="A32" s="150" t="str">
        <f ca="1">IF(ISTEXT('Udregning af resultater'!BJ24),"",'Udregning af resultater'!BJ24)</f>
        <v/>
      </c>
      <c r="B32" s="126" t="str">
        <f ca="1">IF(ISBLANK('Udregning af resultater'!BK24),"",'Udregning af resultater'!BK24)</f>
        <v/>
      </c>
      <c r="C32" s="149" t="str">
        <f ca="1">IF(ISTEXT('Udregning af resultater'!BL24),"",'Udregning af resultater'!BL24)</f>
        <v/>
      </c>
      <c r="D32" s="124" t="str">
        <f ca="1">IF(ISTEXT('Udregning af resultater'!BM24),"",'Udregning af resultater'!BM24)</f>
        <v/>
      </c>
      <c r="E32" s="125"/>
    </row>
    <row r="33" spans="1:5" x14ac:dyDescent="0.3">
      <c r="A33" s="150" t="str">
        <f ca="1">IF(ISTEXT('Udregning af resultater'!BJ25),"",'Udregning af resultater'!BJ25)</f>
        <v/>
      </c>
      <c r="B33" s="126" t="str">
        <f ca="1">IF(ISBLANK('Udregning af resultater'!BK25),"",'Udregning af resultater'!BK25)</f>
        <v/>
      </c>
      <c r="C33" s="149" t="str">
        <f ca="1">IF(ISTEXT('Udregning af resultater'!BL25),"",'Udregning af resultater'!BL25)</f>
        <v/>
      </c>
      <c r="D33" s="124" t="str">
        <f ca="1">IF(ISTEXT('Udregning af resultater'!BM25),"",'Udregning af resultater'!BM25)</f>
        <v/>
      </c>
      <c r="E33" s="125"/>
    </row>
    <row r="34" spans="1:5" x14ac:dyDescent="0.3">
      <c r="A34" s="150" t="str">
        <f ca="1">IF(ISTEXT('Udregning af resultater'!BJ26),"",'Udregning af resultater'!BJ26)</f>
        <v/>
      </c>
      <c r="B34" s="126" t="str">
        <f ca="1">IF(ISBLANK('Udregning af resultater'!BK26),"",'Udregning af resultater'!BK26)</f>
        <v/>
      </c>
      <c r="C34" s="149" t="str">
        <f ca="1">IF(ISTEXT('Udregning af resultater'!BL26),"",'Udregning af resultater'!BL26)</f>
        <v/>
      </c>
      <c r="D34" s="124" t="str">
        <f ca="1">IF(ISTEXT('Udregning af resultater'!BM26),"",'Udregning af resultater'!BM26)</f>
        <v/>
      </c>
      <c r="E34" s="125"/>
    </row>
    <row r="35" spans="1:5" x14ac:dyDescent="0.3">
      <c r="A35" s="150" t="str">
        <f ca="1">IF(ISTEXT('Udregning af resultater'!BJ27),"",'Udregning af resultater'!BJ27)</f>
        <v/>
      </c>
      <c r="B35" s="126" t="str">
        <f ca="1">IF(ISBLANK('Udregning af resultater'!BK27),"",'Udregning af resultater'!BK27)</f>
        <v/>
      </c>
      <c r="C35" s="149" t="str">
        <f ca="1">IF(ISTEXT('Udregning af resultater'!BL27),"",'Udregning af resultater'!BL27)</f>
        <v/>
      </c>
      <c r="D35" s="124" t="str">
        <f ca="1">IF(ISTEXT('Udregning af resultater'!BM27),"",'Udregning af resultater'!BM27)</f>
        <v/>
      </c>
      <c r="E35" s="125"/>
    </row>
    <row r="36" spans="1:5" x14ac:dyDescent="0.3">
      <c r="A36" s="150" t="str">
        <f ca="1">IF(ISTEXT('Udregning af resultater'!BJ28),"",'Udregning af resultater'!BJ28)</f>
        <v/>
      </c>
      <c r="B36" s="126" t="str">
        <f ca="1">IF(ISBLANK('Udregning af resultater'!BK28),"",'Udregning af resultater'!BK28)</f>
        <v/>
      </c>
      <c r="C36" s="149" t="str">
        <f ca="1">IF(ISTEXT('Udregning af resultater'!BL28),"",'Udregning af resultater'!BL28)</f>
        <v/>
      </c>
      <c r="D36" s="124" t="str">
        <f ca="1">IF(ISTEXT('Udregning af resultater'!BM28),"",'Udregning af resultater'!BM28)</f>
        <v/>
      </c>
      <c r="E36" s="125"/>
    </row>
    <row r="37" spans="1:5" x14ac:dyDescent="0.3">
      <c r="A37" s="150" t="str">
        <f ca="1">IF(ISTEXT('Udregning af resultater'!BJ29),"",'Udregning af resultater'!BJ29)</f>
        <v/>
      </c>
      <c r="B37" s="126" t="str">
        <f ca="1">IF(ISBLANK('Udregning af resultater'!BK29),"",'Udregning af resultater'!BK29)</f>
        <v/>
      </c>
      <c r="C37" s="149" t="str">
        <f ca="1">IF(ISTEXT('Udregning af resultater'!BL29),"",'Udregning af resultater'!BL29)</f>
        <v/>
      </c>
      <c r="D37" s="124" t="str">
        <f ca="1">IF(ISTEXT('Udregning af resultater'!BM29),"",'Udregning af resultater'!BM29)</f>
        <v/>
      </c>
      <c r="E37" s="125"/>
    </row>
    <row r="38" spans="1:5" x14ac:dyDescent="0.3">
      <c r="A38" s="150" t="str">
        <f ca="1">IF(ISTEXT('Udregning af resultater'!BJ30),"",'Udregning af resultater'!BJ30)</f>
        <v/>
      </c>
      <c r="B38" s="126" t="str">
        <f ca="1">IF(ISBLANK('Udregning af resultater'!BK30),"",'Udregning af resultater'!BK30)</f>
        <v/>
      </c>
      <c r="C38" s="149" t="str">
        <f ca="1">IF(ISTEXT('Udregning af resultater'!BL30),"",'Udregning af resultater'!BL30)</f>
        <v/>
      </c>
      <c r="D38" s="124" t="str">
        <f ca="1">IF(ISTEXT('Udregning af resultater'!BM30),"",'Udregning af resultater'!BM30)</f>
        <v/>
      </c>
      <c r="E38" s="125"/>
    </row>
    <row r="39" spans="1:5" x14ac:dyDescent="0.3">
      <c r="A39" s="150" t="str">
        <f ca="1">IF(ISTEXT('Udregning af resultater'!BJ31),"",'Udregning af resultater'!BJ31)</f>
        <v/>
      </c>
      <c r="B39" s="126" t="str">
        <f ca="1">IF(ISBLANK('Udregning af resultater'!BK31),"",'Udregning af resultater'!BK31)</f>
        <v/>
      </c>
      <c r="C39" s="149" t="str">
        <f ca="1">IF(ISTEXT('Udregning af resultater'!BL31),"",'Udregning af resultater'!BL31)</f>
        <v/>
      </c>
      <c r="D39" s="124" t="str">
        <f ca="1">IF(ISTEXT('Udregning af resultater'!BM31),"",'Udregning af resultater'!BM31)</f>
        <v/>
      </c>
      <c r="E39" s="125"/>
    </row>
    <row r="40" spans="1:5" x14ac:dyDescent="0.3">
      <c r="A40" s="150" t="str">
        <f ca="1">IF(ISTEXT('Udregning af resultater'!BJ32),"",'Udregning af resultater'!BJ32)</f>
        <v/>
      </c>
      <c r="B40" s="126" t="str">
        <f ca="1">IF(ISBLANK('Udregning af resultater'!BK32),"",'Udregning af resultater'!BK32)</f>
        <v/>
      </c>
      <c r="C40" s="149" t="str">
        <f ca="1">IF(ISTEXT('Udregning af resultater'!BL32),"",'Udregning af resultater'!BL32)</f>
        <v/>
      </c>
      <c r="D40" s="124" t="str">
        <f ca="1">IF(ISTEXT('Udregning af resultater'!BM32),"",'Udregning af resultater'!BM32)</f>
        <v/>
      </c>
      <c r="E40" s="125"/>
    </row>
    <row r="41" spans="1:5" x14ac:dyDescent="0.3">
      <c r="A41" s="150" t="str">
        <f ca="1">IF(ISTEXT('Udregning af resultater'!BJ33),"",'Udregning af resultater'!BJ33)</f>
        <v/>
      </c>
      <c r="B41" s="126" t="str">
        <f ca="1">IF(ISBLANK('Udregning af resultater'!BK33),"",'Udregning af resultater'!BK33)</f>
        <v/>
      </c>
      <c r="C41" s="149" t="str">
        <f ca="1">IF(ISTEXT('Udregning af resultater'!BL33),"",'Udregning af resultater'!BL33)</f>
        <v/>
      </c>
      <c r="D41" s="124" t="str">
        <f ca="1">IF(ISTEXT('Udregning af resultater'!BM33),"",'Udregning af resultater'!BM33)</f>
        <v/>
      </c>
      <c r="E41" s="125"/>
    </row>
    <row r="42" spans="1:5" x14ac:dyDescent="0.3">
      <c r="A42" s="150" t="str">
        <f ca="1">IF(ISTEXT('Udregning af resultater'!BJ34),"",'Udregning af resultater'!BJ34)</f>
        <v/>
      </c>
      <c r="B42" s="126" t="str">
        <f ca="1">IF(ISBLANK('Udregning af resultater'!BK34),"",'Udregning af resultater'!BK34)</f>
        <v/>
      </c>
      <c r="C42" s="149" t="str">
        <f ca="1">IF(ISTEXT('Udregning af resultater'!BL34),"",'Udregning af resultater'!BL34)</f>
        <v/>
      </c>
      <c r="D42" s="124" t="str">
        <f ca="1">IF(ISTEXT('Udregning af resultater'!BM34),"",'Udregning af resultater'!BM34)</f>
        <v/>
      </c>
      <c r="E42" s="125"/>
    </row>
    <row r="43" spans="1:5" x14ac:dyDescent="0.3">
      <c r="A43" s="150" t="str">
        <f ca="1">IF(ISTEXT('Udregning af resultater'!BJ35),"",'Udregning af resultater'!BJ35)</f>
        <v/>
      </c>
      <c r="B43" s="126" t="str">
        <f ca="1">IF(ISBLANK('Udregning af resultater'!BK35),"",'Udregning af resultater'!BK35)</f>
        <v/>
      </c>
      <c r="C43" s="149" t="str">
        <f ca="1">IF(ISTEXT('Udregning af resultater'!BL35),"",'Udregning af resultater'!BL35)</f>
        <v/>
      </c>
      <c r="D43" s="124" t="str">
        <f ca="1">IF(ISTEXT('Udregning af resultater'!BM35),"",'Udregning af resultater'!BM35)</f>
        <v/>
      </c>
      <c r="E43" s="125"/>
    </row>
    <row r="44" spans="1:5" x14ac:dyDescent="0.3">
      <c r="A44" s="150" t="str">
        <f ca="1">IF(ISTEXT('Udregning af resultater'!BJ36),"",'Udregning af resultater'!BJ36)</f>
        <v/>
      </c>
      <c r="B44" s="126" t="str">
        <f ca="1">IF(ISBLANK('Udregning af resultater'!BK36),"",'Udregning af resultater'!BK36)</f>
        <v/>
      </c>
      <c r="C44" s="149" t="str">
        <f ca="1">IF(ISTEXT('Udregning af resultater'!BL36),"",'Udregning af resultater'!BL36)</f>
        <v/>
      </c>
      <c r="D44" s="124" t="str">
        <f ca="1">IF(ISTEXT('Udregning af resultater'!BM36),"",'Udregning af resultater'!BM36)</f>
        <v/>
      </c>
      <c r="E44" s="125"/>
    </row>
    <row r="45" spans="1:5" x14ac:dyDescent="0.3">
      <c r="A45" s="150" t="str">
        <f ca="1">IF(ISTEXT('Udregning af resultater'!BJ37),"",'Udregning af resultater'!BJ37)</f>
        <v/>
      </c>
      <c r="B45" s="126" t="str">
        <f ca="1">IF(ISBLANK('Udregning af resultater'!BK37),"",'Udregning af resultater'!BK37)</f>
        <v/>
      </c>
      <c r="C45" s="149" t="str">
        <f ca="1">IF(ISTEXT('Udregning af resultater'!BL37),"",'Udregning af resultater'!BL37)</f>
        <v/>
      </c>
      <c r="D45" s="124" t="str">
        <f ca="1">IF(ISTEXT('Udregning af resultater'!BM37),"",'Udregning af resultater'!BM37)</f>
        <v/>
      </c>
      <c r="E45" s="125"/>
    </row>
    <row r="46" spans="1:5" x14ac:dyDescent="0.3">
      <c r="A46" s="150" t="str">
        <f ca="1">IF(ISTEXT('Udregning af resultater'!BJ38),"",'Udregning af resultater'!BJ38)</f>
        <v/>
      </c>
      <c r="B46" s="126" t="str">
        <f ca="1">IF(ISBLANK('Udregning af resultater'!BK38),"",'Udregning af resultater'!BK38)</f>
        <v/>
      </c>
      <c r="C46" s="149" t="str">
        <f ca="1">IF(ISTEXT('Udregning af resultater'!BL38),"",'Udregning af resultater'!BL38)</f>
        <v/>
      </c>
      <c r="D46" s="124" t="str">
        <f ca="1">IF(ISTEXT('Udregning af resultater'!BM38),"",'Udregning af resultater'!BM38)</f>
        <v/>
      </c>
      <c r="E46" s="125"/>
    </row>
  </sheetData>
  <sheetProtection sheet="1" objects="1" scenarios="1" formatCells="0" formatColumns="0" formatRows="0" insertColumns="0" insertRows="0" insertHyperlinks="0" deleteColumns="0" deleteRows="0" sort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J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8" ht="17.399999999999999" x14ac:dyDescent="0.3">
      <c r="A1" s="364" t="s">
        <v>33</v>
      </c>
      <c r="B1" s="364"/>
      <c r="D1" s="132"/>
      <c r="E1" s="132"/>
    </row>
    <row r="2" spans="1:8" x14ac:dyDescent="0.3">
      <c r="A2" s="112"/>
      <c r="B2" s="113"/>
      <c r="C2" s="112"/>
      <c r="D2" s="113"/>
      <c r="E2" s="113"/>
    </row>
    <row r="3" spans="1:8" ht="15.6" x14ac:dyDescent="0.3">
      <c r="A3" s="114" t="s">
        <v>90</v>
      </c>
      <c r="B3" s="115"/>
      <c r="D3" s="116"/>
      <c r="E3" s="117"/>
    </row>
    <row r="4" spans="1:8" ht="15.6" x14ac:dyDescent="0.3">
      <c r="A4" s="114"/>
      <c r="B4" s="115"/>
      <c r="C4" s="116"/>
      <c r="D4" s="116"/>
      <c r="E4" s="117"/>
    </row>
    <row r="5" spans="1:8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8" ht="15.6" x14ac:dyDescent="0.3">
      <c r="A6" s="114"/>
      <c r="B6" s="115"/>
      <c r="C6" s="116"/>
      <c r="D6" s="116"/>
      <c r="E6" s="117"/>
    </row>
    <row r="7" spans="1:8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8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8" x14ac:dyDescent="0.3">
      <c r="A9" s="121"/>
      <c r="B9" s="121"/>
      <c r="C9" s="122"/>
      <c r="D9" s="121"/>
      <c r="E9" s="120"/>
    </row>
    <row r="10" spans="1:8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8" x14ac:dyDescent="0.3">
      <c r="A11" s="150" t="str">
        <f ca="1">IF(ISTEXT('Udregning af resultater'!BJ43),"",'Udregning af resultater'!BJ43)</f>
        <v/>
      </c>
      <c r="B11" s="126" t="str">
        <f ca="1">IF(ISBLANK('Udregning af resultater'!BK43),"",'Udregning af resultater'!BK43)</f>
        <v/>
      </c>
      <c r="C11" s="149" t="str">
        <f ca="1">IF(ISTEXT('Udregning af resultater'!BL43),"",'Udregning af resultater'!BL43)</f>
        <v/>
      </c>
      <c r="D11" s="124" t="str">
        <f ca="1">IF(ISTEXT('Udregning af resultater'!BM43),"",'Udregning af resultater'!BM43)</f>
        <v/>
      </c>
      <c r="E11" s="113"/>
      <c r="H11" s="233"/>
    </row>
    <row r="12" spans="1:8" x14ac:dyDescent="0.3">
      <c r="A12" s="150" t="str">
        <f ca="1">IF(ISTEXT('Udregning af resultater'!BJ44),"",'Udregning af resultater'!BJ44)</f>
        <v/>
      </c>
      <c r="B12" s="126" t="str">
        <f ca="1">IF(ISBLANK('Udregning af resultater'!BK44),"",'Udregning af resultater'!BK44)</f>
        <v/>
      </c>
      <c r="C12" s="149" t="str">
        <f ca="1">IF(ISTEXT('Udregning af resultater'!BL44),"",'Udregning af resultater'!BL44)</f>
        <v/>
      </c>
      <c r="D12" s="124" t="str">
        <f ca="1">IF(ISTEXT('Udregning af resultater'!BM44),"",'Udregning af resultater'!BM44)</f>
        <v/>
      </c>
      <c r="E12" s="125"/>
      <c r="H12" s="233"/>
    </row>
    <row r="13" spans="1:8" x14ac:dyDescent="0.3">
      <c r="A13" s="150" t="str">
        <f ca="1">IF(ISTEXT('Udregning af resultater'!BJ45),"",'Udregning af resultater'!BJ45)</f>
        <v/>
      </c>
      <c r="B13" s="126" t="str">
        <f ca="1">IF(ISBLANK('Udregning af resultater'!BK45),"",'Udregning af resultater'!BK45)</f>
        <v/>
      </c>
      <c r="C13" s="149" t="str">
        <f ca="1">IF(ISTEXT('Udregning af resultater'!BL45),"",'Udregning af resultater'!BL45)</f>
        <v/>
      </c>
      <c r="D13" s="124" t="str">
        <f ca="1">IF(ISTEXT('Udregning af resultater'!BM45),"",'Udregning af resultater'!BM45)</f>
        <v/>
      </c>
      <c r="E13" s="125"/>
      <c r="H13" s="233"/>
    </row>
    <row r="14" spans="1:8" x14ac:dyDescent="0.3">
      <c r="A14" s="150" t="str">
        <f ca="1">IF(ISTEXT('Udregning af resultater'!BJ46),"",'Udregning af resultater'!BJ46)</f>
        <v/>
      </c>
      <c r="B14" s="126" t="str">
        <f ca="1">IF(ISBLANK('Udregning af resultater'!BK46),"",'Udregning af resultater'!BK46)</f>
        <v/>
      </c>
      <c r="C14" s="149" t="str">
        <f ca="1">IF(ISTEXT('Udregning af resultater'!BL46),"",'Udregning af resultater'!BL46)</f>
        <v/>
      </c>
      <c r="D14" s="124" t="str">
        <f ca="1">IF(ISTEXT('Udregning af resultater'!BM46),"",'Udregning af resultater'!BM46)</f>
        <v/>
      </c>
      <c r="E14" s="125"/>
      <c r="H14" s="233"/>
    </row>
    <row r="15" spans="1:8" x14ac:dyDescent="0.3">
      <c r="A15" s="150" t="str">
        <f ca="1">IF(ISTEXT('Udregning af resultater'!BJ47),"",'Udregning af resultater'!BJ47)</f>
        <v/>
      </c>
      <c r="B15" s="126" t="str">
        <f ca="1">IF(ISBLANK('Udregning af resultater'!BK47),"",'Udregning af resultater'!BK47)</f>
        <v/>
      </c>
      <c r="C15" s="149" t="str">
        <f ca="1">IF(ISTEXT('Udregning af resultater'!BL47),"",'Udregning af resultater'!BL47)</f>
        <v/>
      </c>
      <c r="D15" s="124" t="str">
        <f ca="1">IF(ISTEXT('Udregning af resultater'!BM47),"",'Udregning af resultater'!BM47)</f>
        <v/>
      </c>
      <c r="E15" s="125"/>
      <c r="H15" s="233"/>
    </row>
    <row r="16" spans="1:8" x14ac:dyDescent="0.3">
      <c r="A16" s="150" t="str">
        <f ca="1">IF(ISTEXT('Udregning af resultater'!BJ48),"",'Udregning af resultater'!BJ48)</f>
        <v/>
      </c>
      <c r="B16" s="126" t="str">
        <f ca="1">IF(ISBLANK('Udregning af resultater'!BK48),"",'Udregning af resultater'!BK48)</f>
        <v/>
      </c>
      <c r="C16" s="149" t="str">
        <f ca="1">IF(ISTEXT('Udregning af resultater'!BL48),"",'Udregning af resultater'!BL48)</f>
        <v/>
      </c>
      <c r="D16" s="124" t="str">
        <f ca="1">IF(ISTEXT('Udregning af resultater'!BM48),"",'Udregning af resultater'!BM48)</f>
        <v/>
      </c>
      <c r="E16" s="125"/>
      <c r="H16" s="233"/>
    </row>
    <row r="17" spans="1:10" x14ac:dyDescent="0.3">
      <c r="A17" s="150" t="str">
        <f ca="1">IF(ISTEXT('Udregning af resultater'!BJ49),"",'Udregning af resultater'!BJ49)</f>
        <v/>
      </c>
      <c r="B17" s="126" t="str">
        <f ca="1">IF(ISBLANK('Udregning af resultater'!BK49),"",'Udregning af resultater'!BK49)</f>
        <v/>
      </c>
      <c r="C17" s="149" t="str">
        <f ca="1">IF(ISTEXT('Udregning af resultater'!BL49),"",'Udregning af resultater'!BL49)</f>
        <v/>
      </c>
      <c r="D17" s="124" t="str">
        <f ca="1">IF(ISTEXT('Udregning af resultater'!BM49),"",'Udregning af resultater'!BM49)</f>
        <v/>
      </c>
      <c r="E17" s="125"/>
      <c r="H17" s="233"/>
    </row>
    <row r="18" spans="1:10" x14ac:dyDescent="0.3">
      <c r="A18" s="150" t="str">
        <f ca="1">IF(ISTEXT('Udregning af resultater'!BJ50),"",'Udregning af resultater'!BJ50)</f>
        <v/>
      </c>
      <c r="B18" s="126" t="str">
        <f ca="1">IF(ISBLANK('Udregning af resultater'!BK50),"",'Udregning af resultater'!BK50)</f>
        <v/>
      </c>
      <c r="C18" s="149" t="str">
        <f ca="1">IF(ISTEXT('Udregning af resultater'!BL50),"",'Udregning af resultater'!BL50)</f>
        <v/>
      </c>
      <c r="D18" s="124" t="str">
        <f ca="1">IF(ISTEXT('Udregning af resultater'!BM50),"",'Udregning af resultater'!BM50)</f>
        <v/>
      </c>
      <c r="E18" s="125"/>
      <c r="H18" s="233"/>
      <c r="J18" s="233"/>
    </row>
    <row r="19" spans="1:10" x14ac:dyDescent="0.3">
      <c r="A19" s="150" t="str">
        <f ca="1">IF(ISTEXT('Udregning af resultater'!BJ51),"",'Udregning af resultater'!BJ51)</f>
        <v/>
      </c>
      <c r="B19" s="126" t="str">
        <f ca="1">IF(ISBLANK('Udregning af resultater'!BK51),"",'Udregning af resultater'!BK51)</f>
        <v/>
      </c>
      <c r="C19" s="149" t="str">
        <f ca="1">IF(ISTEXT('Udregning af resultater'!BL51),"",'Udregning af resultater'!BL51)</f>
        <v/>
      </c>
      <c r="D19" s="124" t="str">
        <f ca="1">IF(ISTEXT('Udregning af resultater'!BM51),"",'Udregning af resultater'!BM51)</f>
        <v/>
      </c>
      <c r="E19" s="125"/>
    </row>
    <row r="20" spans="1:10" x14ac:dyDescent="0.3">
      <c r="A20" s="150" t="str">
        <f ca="1">IF(ISTEXT('Udregning af resultater'!BJ52),"",'Udregning af resultater'!BJ52)</f>
        <v/>
      </c>
      <c r="B20" s="126" t="str">
        <f ca="1">IF(ISBLANK('Udregning af resultater'!BK52),"",'Udregning af resultater'!BK52)</f>
        <v/>
      </c>
      <c r="C20" s="149" t="str">
        <f ca="1">IF(ISTEXT('Udregning af resultater'!BL52),"",'Udregning af resultater'!BL52)</f>
        <v/>
      </c>
      <c r="D20" s="124" t="str">
        <f ca="1">IF(ISTEXT('Udregning af resultater'!BM52),"",'Udregning af resultater'!BM52)</f>
        <v/>
      </c>
      <c r="E20" s="125"/>
    </row>
    <row r="21" spans="1:10" x14ac:dyDescent="0.3">
      <c r="A21" s="150" t="str">
        <f ca="1">IF(ISTEXT('Udregning af resultater'!BJ53),"",'Udregning af resultater'!BJ53)</f>
        <v/>
      </c>
      <c r="B21" s="126" t="str">
        <f ca="1">IF(ISBLANK('Udregning af resultater'!BK53),"",'Udregning af resultater'!BK53)</f>
        <v/>
      </c>
      <c r="C21" s="149" t="str">
        <f ca="1">IF(ISTEXT('Udregning af resultater'!BL53),"",'Udregning af resultater'!BL53)</f>
        <v/>
      </c>
      <c r="D21" s="124" t="str">
        <f ca="1">IF(ISTEXT('Udregning af resultater'!BM53),"",'Udregning af resultater'!BM53)</f>
        <v/>
      </c>
      <c r="E21" s="125"/>
    </row>
    <row r="22" spans="1:10" x14ac:dyDescent="0.3">
      <c r="A22" s="150" t="str">
        <f ca="1">IF(ISTEXT('Udregning af resultater'!BJ54),"",'Udregning af resultater'!BJ54)</f>
        <v/>
      </c>
      <c r="B22" s="126" t="str">
        <f ca="1">IF(ISBLANK('Udregning af resultater'!BK54),"",'Udregning af resultater'!BK54)</f>
        <v/>
      </c>
      <c r="C22" s="149" t="str">
        <f ca="1">IF(ISTEXT('Udregning af resultater'!BL54),"",'Udregning af resultater'!BL54)</f>
        <v/>
      </c>
      <c r="D22" s="124" t="str">
        <f ca="1">IF(ISTEXT('Udregning af resultater'!BM54),"",'Udregning af resultater'!BM54)</f>
        <v/>
      </c>
      <c r="E22" s="125"/>
    </row>
    <row r="23" spans="1:10" x14ac:dyDescent="0.3">
      <c r="A23" s="150" t="str">
        <f ca="1">IF(ISTEXT('Udregning af resultater'!BJ55),"",'Udregning af resultater'!BJ55)</f>
        <v/>
      </c>
      <c r="B23" s="126" t="str">
        <f ca="1">IF(ISBLANK('Udregning af resultater'!BK55),"",'Udregning af resultater'!BK55)</f>
        <v/>
      </c>
      <c r="C23" s="149" t="str">
        <f ca="1">IF(ISTEXT('Udregning af resultater'!BL55),"",'Udregning af resultater'!BL55)</f>
        <v/>
      </c>
      <c r="D23" s="124" t="str">
        <f ca="1">IF(ISTEXT('Udregning af resultater'!BM55),"",'Udregning af resultater'!BM55)</f>
        <v/>
      </c>
      <c r="E23" s="125"/>
    </row>
    <row r="24" spans="1:10" x14ac:dyDescent="0.3">
      <c r="A24" s="150" t="str">
        <f ca="1">IF(ISTEXT('Udregning af resultater'!BJ56),"",'Udregning af resultater'!BJ56)</f>
        <v/>
      </c>
      <c r="B24" s="126" t="str">
        <f ca="1">IF(ISBLANK('Udregning af resultater'!BK56),"",'Udregning af resultater'!BK56)</f>
        <v/>
      </c>
      <c r="C24" s="149" t="str">
        <f ca="1">IF(ISTEXT('Udregning af resultater'!BL56),"",'Udregning af resultater'!BL56)</f>
        <v/>
      </c>
      <c r="D24" s="124" t="str">
        <f ca="1">IF(ISTEXT('Udregning af resultater'!BM56),"",'Udregning af resultater'!BM56)</f>
        <v/>
      </c>
      <c r="E24" s="125"/>
    </row>
    <row r="25" spans="1:10" x14ac:dyDescent="0.3">
      <c r="A25" s="150" t="str">
        <f ca="1">IF(ISTEXT('Udregning af resultater'!BJ57),"",'Udregning af resultater'!BJ57)</f>
        <v/>
      </c>
      <c r="B25" s="126" t="str">
        <f ca="1">IF(ISBLANK('Udregning af resultater'!BK57),"",'Udregning af resultater'!BK57)</f>
        <v/>
      </c>
      <c r="C25" s="149" t="str">
        <f ca="1">IF(ISTEXT('Udregning af resultater'!BL57),"",'Udregning af resultater'!BL57)</f>
        <v/>
      </c>
      <c r="D25" s="124" t="str">
        <f ca="1">IF(ISTEXT('Udregning af resultater'!BM57),"",'Udregning af resultater'!BM57)</f>
        <v/>
      </c>
      <c r="E25" s="125"/>
    </row>
    <row r="26" spans="1:10" x14ac:dyDescent="0.3">
      <c r="A26" s="150" t="str">
        <f ca="1">IF(ISTEXT('Udregning af resultater'!BJ58),"",'Udregning af resultater'!BJ58)</f>
        <v/>
      </c>
      <c r="B26" s="126" t="str">
        <f ca="1">IF(ISBLANK('Udregning af resultater'!BK58),"",'Udregning af resultater'!BK58)</f>
        <v/>
      </c>
      <c r="C26" s="149" t="str">
        <f ca="1">IF(ISTEXT('Udregning af resultater'!BL58),"",'Udregning af resultater'!BL58)</f>
        <v/>
      </c>
      <c r="D26" s="124" t="str">
        <f ca="1">IF(ISTEXT('Udregning af resultater'!BM58),"",'Udregning af resultater'!BM58)</f>
        <v/>
      </c>
      <c r="E26" s="125"/>
    </row>
    <row r="27" spans="1:10" x14ac:dyDescent="0.3">
      <c r="A27" s="150" t="str">
        <f ca="1">IF(ISTEXT('Udregning af resultater'!BJ59),"",'Udregning af resultater'!BJ59)</f>
        <v/>
      </c>
      <c r="B27" s="126" t="str">
        <f ca="1">IF(ISBLANK('Udregning af resultater'!BK59),"",'Udregning af resultater'!BK59)</f>
        <v/>
      </c>
      <c r="C27" s="149" t="str">
        <f ca="1">IF(ISTEXT('Udregning af resultater'!BL59),"",'Udregning af resultater'!BL59)</f>
        <v/>
      </c>
      <c r="D27" s="124" t="str">
        <f ca="1">IF(ISTEXT('Udregning af resultater'!BM59),"",'Udregning af resultater'!BM59)</f>
        <v/>
      </c>
      <c r="E27" s="125"/>
    </row>
    <row r="28" spans="1:10" x14ac:dyDescent="0.3">
      <c r="A28" s="150" t="str">
        <f ca="1">IF(ISTEXT('Udregning af resultater'!BJ60),"",'Udregning af resultater'!BJ60)</f>
        <v/>
      </c>
      <c r="B28" s="126" t="str">
        <f ca="1">IF(ISBLANK('Udregning af resultater'!BK60),"",'Udregning af resultater'!BK60)</f>
        <v/>
      </c>
      <c r="C28" s="149" t="str">
        <f ca="1">IF(ISTEXT('Udregning af resultater'!BL60),"",'Udregning af resultater'!BL60)</f>
        <v/>
      </c>
      <c r="D28" s="124" t="str">
        <f ca="1">IF(ISTEXT('Udregning af resultater'!BM60),"",'Udregning af resultater'!BM60)</f>
        <v/>
      </c>
      <c r="E28" s="125"/>
    </row>
    <row r="29" spans="1:10" x14ac:dyDescent="0.3">
      <c r="A29" s="150" t="str">
        <f ca="1">IF(ISTEXT('Udregning af resultater'!BJ61),"",'Udregning af resultater'!BJ61)</f>
        <v/>
      </c>
      <c r="B29" s="126" t="str">
        <f ca="1">IF(ISBLANK('Udregning af resultater'!BK61),"",'Udregning af resultater'!BK61)</f>
        <v/>
      </c>
      <c r="C29" s="149" t="str">
        <f ca="1">IF(ISTEXT('Udregning af resultater'!BL61),"",'Udregning af resultater'!BL61)</f>
        <v/>
      </c>
      <c r="D29" s="124" t="str">
        <f ca="1">IF(ISTEXT('Udregning af resultater'!BM61),"",'Udregning af resultater'!BM61)</f>
        <v/>
      </c>
      <c r="E29" s="125"/>
    </row>
    <row r="30" spans="1:10" x14ac:dyDescent="0.3">
      <c r="A30" s="150" t="str">
        <f ca="1">IF(ISTEXT('Udregning af resultater'!BJ62),"",'Udregning af resultater'!BJ62)</f>
        <v/>
      </c>
      <c r="B30" s="126" t="str">
        <f ca="1">IF(ISBLANK('Udregning af resultater'!BK62),"",'Udregning af resultater'!BK62)</f>
        <v/>
      </c>
      <c r="C30" s="149" t="str">
        <f ca="1">IF(ISTEXT('Udregning af resultater'!BL62),"",'Udregning af resultater'!BL62)</f>
        <v/>
      </c>
      <c r="D30" s="124" t="str">
        <f ca="1">IF(ISTEXT('Udregning af resultater'!BM62),"",'Udregning af resultater'!BM62)</f>
        <v/>
      </c>
      <c r="E30" s="125"/>
    </row>
    <row r="31" spans="1:10" x14ac:dyDescent="0.3">
      <c r="A31" s="150" t="str">
        <f ca="1">IF(ISTEXT('Udregning af resultater'!BJ63),"",'Udregning af resultater'!BJ63)</f>
        <v/>
      </c>
      <c r="B31" s="126" t="str">
        <f ca="1">IF(ISBLANK('Udregning af resultater'!BK63),"",'Udregning af resultater'!BK63)</f>
        <v/>
      </c>
      <c r="C31" s="149" t="str">
        <f ca="1">IF(ISTEXT('Udregning af resultater'!BL63),"",'Udregning af resultater'!BL63)</f>
        <v/>
      </c>
      <c r="D31" s="124" t="str">
        <f ca="1">IF(ISTEXT('Udregning af resultater'!BM63),"",'Udregning af resultater'!BM63)</f>
        <v/>
      </c>
      <c r="E31" s="125"/>
    </row>
    <row r="32" spans="1:10" x14ac:dyDescent="0.3">
      <c r="A32" s="150" t="str">
        <f ca="1">IF(ISTEXT('Udregning af resultater'!BJ64),"",'Udregning af resultater'!BJ64)</f>
        <v/>
      </c>
      <c r="B32" s="126" t="str">
        <f ca="1">IF(ISBLANK('Udregning af resultater'!BK64),"",'Udregning af resultater'!BK64)</f>
        <v/>
      </c>
      <c r="C32" s="149" t="str">
        <f ca="1">IF(ISTEXT('Udregning af resultater'!BL64),"",'Udregning af resultater'!BL64)</f>
        <v/>
      </c>
      <c r="D32" s="124" t="str">
        <f ca="1">IF(ISTEXT('Udregning af resultater'!BM64),"",'Udregning af resultater'!BM64)</f>
        <v/>
      </c>
      <c r="E32" s="125"/>
    </row>
    <row r="33" spans="1:5" x14ac:dyDescent="0.3">
      <c r="A33" s="150" t="str">
        <f ca="1">IF(ISTEXT('Udregning af resultater'!BJ65),"",'Udregning af resultater'!BJ65)</f>
        <v/>
      </c>
      <c r="B33" s="126" t="str">
        <f ca="1">IF(ISBLANK('Udregning af resultater'!BK65),"",'Udregning af resultater'!BK65)</f>
        <v/>
      </c>
      <c r="C33" s="149" t="str">
        <f ca="1">IF(ISTEXT('Udregning af resultater'!BL65),"",'Udregning af resultater'!BL65)</f>
        <v/>
      </c>
      <c r="D33" s="124" t="str">
        <f ca="1">IF(ISTEXT('Udregning af resultater'!BM65),"",'Udregning af resultater'!BM65)</f>
        <v/>
      </c>
      <c r="E33" s="125"/>
    </row>
    <row r="34" spans="1:5" x14ac:dyDescent="0.3">
      <c r="A34" s="150" t="str">
        <f ca="1">IF(ISTEXT('Udregning af resultater'!BJ66),"",'Udregning af resultater'!BJ66)</f>
        <v/>
      </c>
      <c r="B34" s="126" t="str">
        <f ca="1">IF(ISBLANK('Udregning af resultater'!BK66),"",'Udregning af resultater'!BK66)</f>
        <v/>
      </c>
      <c r="C34" s="149" t="str">
        <f ca="1">IF(ISTEXT('Udregning af resultater'!BL66),"",'Udregning af resultater'!BL66)</f>
        <v/>
      </c>
      <c r="D34" s="124" t="str">
        <f ca="1">IF(ISTEXT('Udregning af resultater'!BM66),"",'Udregning af resultater'!BM66)</f>
        <v/>
      </c>
      <c r="E34" s="125"/>
    </row>
    <row r="35" spans="1:5" x14ac:dyDescent="0.3">
      <c r="A35" s="150" t="str">
        <f ca="1">IF(ISTEXT('Udregning af resultater'!BJ67),"",'Udregning af resultater'!BJ67)</f>
        <v/>
      </c>
      <c r="B35" s="126" t="str">
        <f ca="1">IF(ISBLANK('Udregning af resultater'!BK67),"",'Udregning af resultater'!BK67)</f>
        <v/>
      </c>
      <c r="C35" s="149" t="str">
        <f ca="1">IF(ISTEXT('Udregning af resultater'!BL67),"",'Udregning af resultater'!BL67)</f>
        <v/>
      </c>
      <c r="D35" s="124" t="str">
        <f ca="1">IF(ISTEXT('Udregning af resultater'!BM67),"",'Udregning af resultater'!BM67)</f>
        <v/>
      </c>
      <c r="E35" s="125"/>
    </row>
    <row r="36" spans="1:5" x14ac:dyDescent="0.3">
      <c r="A36" s="150" t="str">
        <f ca="1">IF(ISTEXT('Udregning af resultater'!BJ68),"",'Udregning af resultater'!BJ68)</f>
        <v/>
      </c>
      <c r="B36" s="126" t="str">
        <f ca="1">IF(ISBLANK('Udregning af resultater'!BK68),"",'Udregning af resultater'!BK68)</f>
        <v/>
      </c>
      <c r="C36" s="149" t="str">
        <f ca="1">IF(ISTEXT('Udregning af resultater'!BL68),"",'Udregning af resultater'!BL68)</f>
        <v/>
      </c>
      <c r="D36" s="124" t="str">
        <f ca="1">IF(ISTEXT('Udregning af resultater'!BM68),"",'Udregning af resultater'!BM68)</f>
        <v/>
      </c>
      <c r="E36" s="125"/>
    </row>
    <row r="37" spans="1:5" x14ac:dyDescent="0.3">
      <c r="A37" s="150" t="str">
        <f ca="1">IF(ISTEXT('Udregning af resultater'!BJ69),"",'Udregning af resultater'!BJ69)</f>
        <v/>
      </c>
      <c r="B37" s="126" t="str">
        <f ca="1">IF(ISBLANK('Udregning af resultater'!BK69),"",'Udregning af resultater'!BK69)</f>
        <v/>
      </c>
      <c r="C37" s="149" t="str">
        <f ca="1">IF(ISTEXT('Udregning af resultater'!BL69),"",'Udregning af resultater'!BL69)</f>
        <v/>
      </c>
      <c r="D37" s="124" t="str">
        <f ca="1">IF(ISTEXT('Udregning af resultater'!BM69),"",'Udregning af resultater'!BM69)</f>
        <v/>
      </c>
      <c r="E37" s="125"/>
    </row>
    <row r="38" spans="1:5" x14ac:dyDescent="0.3">
      <c r="A38" s="150" t="str">
        <f ca="1">IF(ISTEXT('Udregning af resultater'!BJ70),"",'Udregning af resultater'!BJ70)</f>
        <v/>
      </c>
      <c r="B38" s="126" t="str">
        <f ca="1">IF(ISBLANK('Udregning af resultater'!BK70),"",'Udregning af resultater'!BK70)</f>
        <v/>
      </c>
      <c r="C38" s="149" t="str">
        <f ca="1">IF(ISTEXT('Udregning af resultater'!BL70),"",'Udregning af resultater'!BL70)</f>
        <v/>
      </c>
      <c r="D38" s="124" t="str">
        <f ca="1">IF(ISTEXT('Udregning af resultater'!BM70),"",'Udregning af resultater'!BM70)</f>
        <v/>
      </c>
      <c r="E38" s="125"/>
    </row>
    <row r="39" spans="1:5" x14ac:dyDescent="0.3">
      <c r="A39" s="150" t="str">
        <f ca="1">IF(ISTEXT('Udregning af resultater'!BJ71),"",'Udregning af resultater'!BJ71)</f>
        <v/>
      </c>
      <c r="B39" s="126" t="str">
        <f ca="1">IF(ISBLANK('Udregning af resultater'!BK71),"",'Udregning af resultater'!BK71)</f>
        <v/>
      </c>
      <c r="C39" s="149" t="str">
        <f ca="1">IF(ISTEXT('Udregning af resultater'!BL71),"",'Udregning af resultater'!BL71)</f>
        <v/>
      </c>
      <c r="D39" s="124" t="str">
        <f ca="1">IF(ISTEXT('Udregning af resultater'!BM71),"",'Udregning af resultater'!BM71)</f>
        <v/>
      </c>
      <c r="E39" s="125"/>
    </row>
    <row r="40" spans="1:5" x14ac:dyDescent="0.3">
      <c r="A40" s="150" t="str">
        <f ca="1">IF(ISTEXT('Udregning af resultater'!BJ72),"",'Udregning af resultater'!BJ72)</f>
        <v/>
      </c>
      <c r="B40" s="126" t="str">
        <f ca="1">IF(ISBLANK('Udregning af resultater'!BK72),"",'Udregning af resultater'!BK72)</f>
        <v/>
      </c>
      <c r="C40" s="149" t="str">
        <f ca="1">IF(ISTEXT('Udregning af resultater'!BL72),"",'Udregning af resultater'!BL72)</f>
        <v/>
      </c>
      <c r="D40" s="124" t="str">
        <f ca="1">IF(ISTEXT('Udregning af resultater'!BM72),"",'Udregning af resultater'!BM72)</f>
        <v/>
      </c>
      <c r="E40" s="125"/>
    </row>
    <row r="41" spans="1:5" x14ac:dyDescent="0.3">
      <c r="A41" s="150" t="str">
        <f ca="1">IF(ISTEXT('Udregning af resultater'!BJ73),"",'Udregning af resultater'!BJ73)</f>
        <v/>
      </c>
      <c r="B41" s="126" t="str">
        <f ca="1">IF(ISBLANK('Udregning af resultater'!BK73),"",'Udregning af resultater'!BK73)</f>
        <v/>
      </c>
      <c r="C41" s="149" t="str">
        <f ca="1">IF(ISTEXT('Udregning af resultater'!BL73),"",'Udregning af resultater'!BL73)</f>
        <v/>
      </c>
      <c r="D41" s="124" t="str">
        <f ca="1">IF(ISTEXT('Udregning af resultater'!BM73),"",'Udregning af resultater'!BM73)</f>
        <v/>
      </c>
      <c r="E41" s="125"/>
    </row>
    <row r="42" spans="1:5" x14ac:dyDescent="0.3">
      <c r="A42" s="150" t="str">
        <f ca="1">IF(ISTEXT('Udregning af resultater'!BJ74),"",'Udregning af resultater'!BJ74)</f>
        <v/>
      </c>
      <c r="B42" s="126" t="str">
        <f ca="1">IF(ISBLANK('Udregning af resultater'!BK74),"",'Udregning af resultater'!BK74)</f>
        <v/>
      </c>
      <c r="C42" s="149" t="str">
        <f ca="1">IF(ISTEXT('Udregning af resultater'!BL74),"",'Udregning af resultater'!BL74)</f>
        <v/>
      </c>
      <c r="D42" s="124" t="str">
        <f ca="1">IF(ISTEXT('Udregning af resultater'!BM74),"",'Udregning af resultater'!BM74)</f>
        <v/>
      </c>
      <c r="E42" s="125"/>
    </row>
    <row r="43" spans="1:5" x14ac:dyDescent="0.3">
      <c r="A43" s="150" t="str">
        <f ca="1">IF(ISTEXT('Udregning af resultater'!BJ75),"",'Udregning af resultater'!BJ75)</f>
        <v/>
      </c>
      <c r="B43" s="126" t="str">
        <f ca="1">IF(ISBLANK('Udregning af resultater'!BK75),"",'Udregning af resultater'!BK75)</f>
        <v/>
      </c>
      <c r="C43" s="149" t="str">
        <f ca="1">IF(ISTEXT('Udregning af resultater'!BL75),"",'Udregning af resultater'!BL75)</f>
        <v/>
      </c>
      <c r="D43" s="124" t="str">
        <f ca="1">IF(ISTEXT('Udregning af resultater'!BM75),"",'Udregning af resultater'!BM75)</f>
        <v/>
      </c>
      <c r="E43" s="125"/>
    </row>
    <row r="44" spans="1:5" x14ac:dyDescent="0.3">
      <c r="A44" s="150" t="str">
        <f ca="1">IF(ISTEXT('Udregning af resultater'!BJ76),"",'Udregning af resultater'!BJ76)</f>
        <v/>
      </c>
      <c r="B44" s="126" t="str">
        <f ca="1">IF(ISBLANK('Udregning af resultater'!BK76),"",'Udregning af resultater'!BK76)</f>
        <v/>
      </c>
      <c r="C44" s="149" t="str">
        <f ca="1">IF(ISTEXT('Udregning af resultater'!BL76),"",'Udregning af resultater'!BL76)</f>
        <v/>
      </c>
      <c r="D44" s="124" t="str">
        <f ca="1">IF(ISTEXT('Udregning af resultater'!BM76),"",'Udregning af resultater'!BM76)</f>
        <v/>
      </c>
      <c r="E44" s="125"/>
    </row>
    <row r="45" spans="1:5" x14ac:dyDescent="0.3">
      <c r="A45" s="150" t="str">
        <f ca="1">IF(ISTEXT('Udregning af resultater'!BJ77),"",'Udregning af resultater'!BJ77)</f>
        <v/>
      </c>
      <c r="B45" s="126" t="str">
        <f ca="1">IF(ISBLANK('Udregning af resultater'!BK77),"",'Udregning af resultater'!BK77)</f>
        <v/>
      </c>
      <c r="C45" s="149" t="str">
        <f ca="1">IF(ISTEXT('Udregning af resultater'!BL77),"",'Udregning af resultater'!BL77)</f>
        <v/>
      </c>
      <c r="D45" s="124" t="str">
        <f ca="1">IF(ISTEXT('Udregning af resultater'!BM77),"",'Udregning af resultater'!BM77)</f>
        <v/>
      </c>
      <c r="E45" s="125"/>
    </row>
    <row r="46" spans="1:5" x14ac:dyDescent="0.3">
      <c r="A46" s="150" t="str">
        <f ca="1">IF(ISTEXT('Udregning af resultater'!BJ78),"",'Udregning af resultater'!BJ78)</f>
        <v/>
      </c>
      <c r="B46" s="126" t="str">
        <f ca="1">IF(ISBLANK('Udregning af resultater'!BK78),"",'Udregning af resultater'!BK78)</f>
        <v/>
      </c>
      <c r="C46" s="149" t="str">
        <f ca="1">IF(ISTEXT('Udregning af resultater'!BL78),"",'Udregning af resultater'!BL78)</f>
        <v/>
      </c>
      <c r="D46" s="124" t="str">
        <f ca="1">IF(ISTEXT('Udregning af resultater'!BM78),"",'Udregning af resultater'!BM78)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5" t="s">
        <v>33</v>
      </c>
      <c r="B1" s="365"/>
      <c r="C1" s="134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2.8" x14ac:dyDescent="0.4">
      <c r="A2" s="206"/>
      <c r="B2" s="206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2.8" x14ac:dyDescent="0.4">
      <c r="A3" s="207" t="s">
        <v>98</v>
      </c>
      <c r="B3" s="207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156</v>
      </c>
      <c r="F10" s="146" t="s">
        <v>100</v>
      </c>
      <c r="G10" s="146" t="s">
        <v>157</v>
      </c>
      <c r="H10" s="146" t="s">
        <v>101</v>
      </c>
      <c r="I10" s="146" t="s">
        <v>102</v>
      </c>
    </row>
    <row r="11" spans="1:9" ht="14.25" customHeight="1" x14ac:dyDescent="0.3">
      <c r="A11" s="151" t="str">
        <f ca="1">IF(ISERROR('Udregning af resultater'!BW3),"",'Udregning af resultater'!BW3)</f>
        <v/>
      </c>
      <c r="B11" s="235" t="str">
        <f ca="1">IF(ISERROR('Udregning af resultater'!BX3),"",'Udregning af resultater'!BX3)</f>
        <v/>
      </c>
      <c r="C11" s="148" t="str">
        <f ca="1">IF(ISERROR('Udregning af resultater'!CC3),"",'Udregning af resultater'!CC3)</f>
        <v/>
      </c>
      <c r="D11" s="148" t="str">
        <f ca="1">IF(ISERROR('Udregning af resultater'!BY3),"",'Udregning af resultater'!BY3)</f>
        <v/>
      </c>
      <c r="E11" s="148" t="str">
        <f ca="1">IF(ISERROR('Udregning af resultater'!BZ3),"",'Udregning af resultater'!BZ3)</f>
        <v/>
      </c>
      <c r="F11" s="148" t="str">
        <f ca="1">IF(ISERROR('Udregning af resultater'!CA3),"",'Udregning af resultater'!CA3)</f>
        <v/>
      </c>
      <c r="G11" s="148" t="str">
        <f ca="1">IF(ISTEXT('Udregning af resultater'!CB3),"",'Udregning af resultater'!CB3)</f>
        <v/>
      </c>
      <c r="H11" s="236" t="str">
        <f ca="1">IFERROR(D11+F11,"")</f>
        <v/>
      </c>
      <c r="I11" s="148" t="str">
        <f ca="1">IF(ISNUMBER(H11),1,"")</f>
        <v/>
      </c>
    </row>
    <row r="12" spans="1:9" ht="14.25" customHeight="1" x14ac:dyDescent="0.3">
      <c r="A12" s="151" t="str">
        <f ca="1">IF(ISERROR('Udregning af resultater'!BW4),"",'Udregning af resultater'!BW4)</f>
        <v/>
      </c>
      <c r="B12" s="235" t="str">
        <f ca="1">IF(ISERROR('Udregning af resultater'!BX4),"",'Udregning af resultater'!BX4)</f>
        <v/>
      </c>
      <c r="C12" s="148" t="str">
        <f ca="1">IF(ISERROR('Udregning af resultater'!CC4),"",'Udregning af resultater'!CC4)</f>
        <v/>
      </c>
      <c r="D12" s="148" t="str">
        <f ca="1">IF(ISERROR('Udregning af resultater'!BY4),"",'Udregning af resultater'!BY4)</f>
        <v/>
      </c>
      <c r="E12" s="148" t="str">
        <f ca="1">IF(ISERROR('Udregning af resultater'!BZ4),"",'Udregning af resultater'!BZ4)</f>
        <v/>
      </c>
      <c r="F12" s="148" t="str">
        <f ca="1">IF(ISERROR('Udregning af resultater'!CA4),"",'Udregning af resultater'!CA4)</f>
        <v/>
      </c>
      <c r="G12" s="148" t="str">
        <f ca="1">IF(ISTEXT('Udregning af resultater'!CB4),"",'Udregning af resultater'!CB4)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ht="14.25" customHeight="1" x14ac:dyDescent="0.3">
      <c r="A13" s="151" t="str">
        <f ca="1">IF(ISERROR('Udregning af resultater'!BW5),"",'Udregning af resultater'!BW5)</f>
        <v/>
      </c>
      <c r="B13" s="235" t="str">
        <f ca="1">IF(ISERROR('Udregning af resultater'!BX5),"",'Udregning af resultater'!BX5)</f>
        <v/>
      </c>
      <c r="C13" s="148" t="str">
        <f ca="1">IF(ISERROR('Udregning af resultater'!CC5),"",'Udregning af resultater'!CC5)</f>
        <v/>
      </c>
      <c r="D13" s="148" t="str">
        <f ca="1">IF(ISERROR('Udregning af resultater'!BY5),"",'Udregning af resultater'!BY5)</f>
        <v/>
      </c>
      <c r="E13" s="148" t="str">
        <f ca="1">IF(ISERROR('Udregning af resultater'!BZ5),"",'Udregning af resultater'!BZ5)</f>
        <v/>
      </c>
      <c r="F13" s="148" t="str">
        <f ca="1">IF(ISERROR('Udregning af resultater'!CA5),"",'Udregning af resultater'!CA5)</f>
        <v/>
      </c>
      <c r="G13" s="148" t="str">
        <f ca="1">IF(ISTEXT('Udregning af resultater'!CB5),"",'Udregning af resultater'!CB5)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ht="14.25" customHeight="1" x14ac:dyDescent="0.3">
      <c r="A14" s="151" t="str">
        <f ca="1">IF(ISERROR('Udregning af resultater'!BW6),"",'Udregning af resultater'!BW6)</f>
        <v/>
      </c>
      <c r="B14" s="235" t="str">
        <f ca="1">IF(ISERROR('Udregning af resultater'!BX6),"",'Udregning af resultater'!BX6)</f>
        <v/>
      </c>
      <c r="C14" s="148" t="str">
        <f ca="1">IF(ISERROR('Udregning af resultater'!CC6),"",'Udregning af resultater'!CC6)</f>
        <v/>
      </c>
      <c r="D14" s="148" t="str">
        <f ca="1">IF(ISERROR('Udregning af resultater'!BY6),"",'Udregning af resultater'!BY6)</f>
        <v/>
      </c>
      <c r="E14" s="148" t="str">
        <f ca="1">IF(ISERROR('Udregning af resultater'!BZ6),"",'Udregning af resultater'!BZ6)</f>
        <v/>
      </c>
      <c r="F14" s="148" t="str">
        <f ca="1">IF(ISERROR('Udregning af resultater'!CA6),"",'Udregning af resultater'!CA6)</f>
        <v/>
      </c>
      <c r="G14" s="148" t="str">
        <f ca="1">IF(ISTEXT('Udregning af resultater'!CB6),"",'Udregning af resultater'!CB6)</f>
        <v/>
      </c>
      <c r="H14" s="236" t="str">
        <f t="shared" ca="1" si="0"/>
        <v/>
      </c>
      <c r="I14" s="148" t="str">
        <f t="shared" ca="1" si="1"/>
        <v/>
      </c>
    </row>
    <row r="15" spans="1:9" ht="14.25" customHeight="1" x14ac:dyDescent="0.3">
      <c r="A15" s="151" t="str">
        <f ca="1">IF(ISERROR('Udregning af resultater'!BW7),"",'Udregning af resultater'!BW7)</f>
        <v/>
      </c>
      <c r="B15" s="235" t="str">
        <f ca="1">IF(ISERROR('Udregning af resultater'!BX7),"",'Udregning af resultater'!BX7)</f>
        <v/>
      </c>
      <c r="C15" s="148" t="str">
        <f ca="1">IF(ISERROR('Udregning af resultater'!CC7),"",'Udregning af resultater'!CC7)</f>
        <v/>
      </c>
      <c r="D15" s="148" t="str">
        <f ca="1">IF(ISERROR('Udregning af resultater'!BY7),"",'Udregning af resultater'!BY7)</f>
        <v/>
      </c>
      <c r="E15" s="148" t="str">
        <f ca="1">IF(ISERROR('Udregning af resultater'!BZ7),"",'Udregning af resultater'!BZ7)</f>
        <v/>
      </c>
      <c r="F15" s="148" t="str">
        <f ca="1">IF(ISERROR('Udregning af resultater'!CA7),"",'Udregning af resultater'!CA7)</f>
        <v/>
      </c>
      <c r="G15" s="148" t="str">
        <f ca="1">IF(ISTEXT('Udregning af resultater'!CB7),"",'Udregning af resultater'!CB7)</f>
        <v/>
      </c>
      <c r="H15" s="236" t="str">
        <f t="shared" ca="1" si="0"/>
        <v/>
      </c>
      <c r="I15" s="148" t="str">
        <f t="shared" ca="1" si="1"/>
        <v/>
      </c>
    </row>
    <row r="16" spans="1:9" ht="14.25" customHeight="1" x14ac:dyDescent="0.3">
      <c r="A16" s="151" t="str">
        <f ca="1">IF(ISERROR('Udregning af resultater'!BW8),"",'Udregning af resultater'!BW8)</f>
        <v/>
      </c>
      <c r="B16" s="235" t="str">
        <f ca="1">IF(ISERROR('Udregning af resultater'!BX8),"",'Udregning af resultater'!BX8)</f>
        <v/>
      </c>
      <c r="C16" s="148" t="str">
        <f ca="1">IF(ISERROR('Udregning af resultater'!CC8),"",'Udregning af resultater'!CC8)</f>
        <v/>
      </c>
      <c r="D16" s="148" t="str">
        <f ca="1">IF(ISERROR('Udregning af resultater'!BY8),"",'Udregning af resultater'!BY8)</f>
        <v/>
      </c>
      <c r="E16" s="148" t="str">
        <f ca="1">IF(ISERROR('Udregning af resultater'!BZ8),"",'Udregning af resultater'!BZ8)</f>
        <v/>
      </c>
      <c r="F16" s="148" t="str">
        <f ca="1">IF(ISERROR('Udregning af resultater'!CA8),"",'Udregning af resultater'!CA8)</f>
        <v/>
      </c>
      <c r="G16" s="148" t="str">
        <f ca="1">IF(ISTEXT('Udregning af resultater'!CB8),"",'Udregning af resultater'!CB8)</f>
        <v/>
      </c>
      <c r="H16" s="236" t="str">
        <f t="shared" ca="1" si="0"/>
        <v/>
      </c>
      <c r="I16" s="148" t="str">
        <f t="shared" ca="1" si="1"/>
        <v/>
      </c>
    </row>
    <row r="17" spans="1:9" ht="14.25" customHeight="1" x14ac:dyDescent="0.3">
      <c r="A17" s="151" t="str">
        <f ca="1">IF(ISERROR('Udregning af resultater'!BW9),"",'Udregning af resultater'!BW9)</f>
        <v/>
      </c>
      <c r="B17" s="235" t="str">
        <f ca="1">IF(ISERROR('Udregning af resultater'!BX9),"",'Udregning af resultater'!BX9)</f>
        <v/>
      </c>
      <c r="C17" s="148" t="str">
        <f ca="1">IF(ISERROR('Udregning af resultater'!CC9),"",'Udregning af resultater'!CC9)</f>
        <v/>
      </c>
      <c r="D17" s="148" t="str">
        <f ca="1">IF(ISERROR('Udregning af resultater'!BY9),"",'Udregning af resultater'!BY9)</f>
        <v/>
      </c>
      <c r="E17" s="148" t="str">
        <f ca="1">IF(ISERROR('Udregning af resultater'!BZ9),"",'Udregning af resultater'!BZ9)</f>
        <v/>
      </c>
      <c r="F17" s="148" t="str">
        <f ca="1">IF(ISERROR('Udregning af resultater'!CA9),"",'Udregning af resultater'!CA9)</f>
        <v/>
      </c>
      <c r="G17" s="148" t="str">
        <f ca="1">IF(ISTEXT('Udregning af resultater'!CB9),"",'Udregning af resultater'!CB9)</f>
        <v/>
      </c>
      <c r="H17" s="236" t="str">
        <f t="shared" ca="1" si="0"/>
        <v/>
      </c>
      <c r="I17" s="148" t="str">
        <f t="shared" ca="1" si="1"/>
        <v/>
      </c>
    </row>
    <row r="18" spans="1:9" ht="14.25" customHeight="1" x14ac:dyDescent="0.3">
      <c r="A18" s="151" t="str">
        <f ca="1">IF(ISERROR('Udregning af resultater'!BW10),"",'Udregning af resultater'!BW10)</f>
        <v/>
      </c>
      <c r="B18" s="235" t="str">
        <f ca="1">IF(ISERROR('Udregning af resultater'!BX10),"",'Udregning af resultater'!BX10)</f>
        <v/>
      </c>
      <c r="C18" s="148" t="str">
        <f ca="1">IF(ISERROR('Udregning af resultater'!CC10),"",'Udregning af resultater'!CC10)</f>
        <v/>
      </c>
      <c r="D18" s="148" t="str">
        <f ca="1">IF(ISERROR('Udregning af resultater'!BY10),"",'Udregning af resultater'!BY10)</f>
        <v/>
      </c>
      <c r="E18" s="148" t="str">
        <f ca="1">IF(ISERROR('Udregning af resultater'!BZ10),"",'Udregning af resultater'!BZ10)</f>
        <v/>
      </c>
      <c r="F18" s="148" t="str">
        <f ca="1">IF(ISERROR('Udregning af resultater'!CA10),"",'Udregning af resultater'!CA10)</f>
        <v/>
      </c>
      <c r="G18" s="148" t="str">
        <f ca="1">IF(ISTEXT('Udregning af resultater'!CB10),"",'Udregning af resultater'!CB10)</f>
        <v/>
      </c>
      <c r="H18" s="236" t="str">
        <f t="shared" ca="1" si="0"/>
        <v/>
      </c>
      <c r="I18" s="148" t="str">
        <f t="shared" ca="1" si="1"/>
        <v/>
      </c>
    </row>
    <row r="19" spans="1:9" ht="14.25" customHeight="1" x14ac:dyDescent="0.3">
      <c r="A19" s="151" t="str">
        <f ca="1">IF(ISERROR('Udregning af resultater'!BW11),"",'Udregning af resultater'!BW11)</f>
        <v/>
      </c>
      <c r="B19" s="235" t="str">
        <f ca="1">IF(ISERROR('Udregning af resultater'!BX11),"",'Udregning af resultater'!BX11)</f>
        <v/>
      </c>
      <c r="C19" s="148" t="str">
        <f ca="1">IF(ISERROR('Udregning af resultater'!CC11),"",'Udregning af resultater'!CC11)</f>
        <v/>
      </c>
      <c r="D19" s="148" t="str">
        <f ca="1">IF(ISERROR('Udregning af resultater'!BY11),"",'Udregning af resultater'!BY11)</f>
        <v/>
      </c>
      <c r="E19" s="148" t="str">
        <f ca="1">IF(ISERROR('Udregning af resultater'!BZ11),"",'Udregning af resultater'!BZ11)</f>
        <v/>
      </c>
      <c r="F19" s="148" t="str">
        <f ca="1">IF(ISERROR('Udregning af resultater'!CA11),"",'Udregning af resultater'!CA11)</f>
        <v/>
      </c>
      <c r="G19" s="148" t="str">
        <f ca="1">IF(ISTEXT('Udregning af resultater'!CB11),"",'Udregning af resultater'!CB11)</f>
        <v/>
      </c>
      <c r="H19" s="236" t="str">
        <f t="shared" ca="1" si="0"/>
        <v/>
      </c>
      <c r="I19" s="148" t="str">
        <f t="shared" ca="1" si="1"/>
        <v/>
      </c>
    </row>
    <row r="20" spans="1:9" ht="14.25" customHeight="1" x14ac:dyDescent="0.3">
      <c r="A20" s="151" t="str">
        <f ca="1">IF(ISERROR('Udregning af resultater'!BW12),"",'Udregning af resultater'!BW12)</f>
        <v/>
      </c>
      <c r="B20" s="235" t="str">
        <f ca="1">IF(ISERROR('Udregning af resultater'!BX12),"",'Udregning af resultater'!BX12)</f>
        <v/>
      </c>
      <c r="C20" s="148" t="str">
        <f ca="1">IF(ISERROR('Udregning af resultater'!CC12),"",'Udregning af resultater'!CC12)</f>
        <v/>
      </c>
      <c r="D20" s="148" t="str">
        <f ca="1">IF(ISERROR('Udregning af resultater'!BY12),"",'Udregning af resultater'!BY12)</f>
        <v/>
      </c>
      <c r="E20" s="148" t="str">
        <f ca="1">IF(ISERROR('Udregning af resultater'!BZ12),"",'Udregning af resultater'!BZ12)</f>
        <v/>
      </c>
      <c r="F20" s="148" t="str">
        <f ca="1">IF(ISERROR('Udregning af resultater'!CA12),"",'Udregning af resultater'!CA12)</f>
        <v/>
      </c>
      <c r="G20" s="148" t="str">
        <f ca="1">IF(ISTEXT('Udregning af resultater'!CB12),"",'Udregning af resultater'!CB12)</f>
        <v/>
      </c>
      <c r="H20" s="236" t="str">
        <f t="shared" ca="1" si="0"/>
        <v/>
      </c>
      <c r="I20" s="148" t="str">
        <f t="shared" ca="1" si="1"/>
        <v/>
      </c>
    </row>
    <row r="21" spans="1:9" ht="14.25" customHeight="1" x14ac:dyDescent="0.3">
      <c r="A21" s="151" t="str">
        <f ca="1">IF(ISERROR('Udregning af resultater'!BW13),"",'Udregning af resultater'!BW13)</f>
        <v/>
      </c>
      <c r="B21" s="235" t="str">
        <f ca="1">IF(ISERROR('Udregning af resultater'!BX13),"",'Udregning af resultater'!BX13)</f>
        <v/>
      </c>
      <c r="C21" s="148" t="str">
        <f ca="1">IF(ISERROR('Udregning af resultater'!CC13),"",'Udregning af resultater'!CC13)</f>
        <v/>
      </c>
      <c r="D21" s="148" t="str">
        <f ca="1">IF(ISERROR('Udregning af resultater'!BY13),"",'Udregning af resultater'!BY13)</f>
        <v/>
      </c>
      <c r="E21" s="148" t="str">
        <f ca="1">IF(ISERROR('Udregning af resultater'!BZ13),"",'Udregning af resultater'!BZ13)</f>
        <v/>
      </c>
      <c r="F21" s="148" t="str">
        <f ca="1">IF(ISERROR('Udregning af resultater'!CA13),"",'Udregning af resultater'!CA13)</f>
        <v/>
      </c>
      <c r="G21" s="148" t="str">
        <f ca="1">IF(ISTEXT('Udregning af resultater'!CB13),"",'Udregning af resultater'!CB13)</f>
        <v/>
      </c>
      <c r="H21" s="236" t="str">
        <f t="shared" ca="1" si="0"/>
        <v/>
      </c>
      <c r="I21" s="148" t="str">
        <f t="shared" ca="1" si="1"/>
        <v/>
      </c>
    </row>
    <row r="22" spans="1:9" ht="14.25" customHeight="1" x14ac:dyDescent="0.3">
      <c r="A22" s="151" t="str">
        <f ca="1">IF(ISERROR('Udregning af resultater'!BW14),"",'Udregning af resultater'!BW14)</f>
        <v/>
      </c>
      <c r="B22" s="235" t="str">
        <f ca="1">IF(ISERROR('Udregning af resultater'!BX14),"",'Udregning af resultater'!BX14)</f>
        <v/>
      </c>
      <c r="C22" s="148" t="str">
        <f ca="1">IF(ISERROR('Udregning af resultater'!CC14),"",'Udregning af resultater'!CC14)</f>
        <v/>
      </c>
      <c r="D22" s="148" t="str">
        <f ca="1">IF(ISERROR('Udregning af resultater'!BY14),"",'Udregning af resultater'!BY14)</f>
        <v/>
      </c>
      <c r="E22" s="148" t="str">
        <f ca="1">IF(ISERROR('Udregning af resultater'!BZ14),"",'Udregning af resultater'!BZ14)</f>
        <v/>
      </c>
      <c r="F22" s="148" t="str">
        <f ca="1">IF(ISERROR('Udregning af resultater'!CA14),"",'Udregning af resultater'!CA14)</f>
        <v/>
      </c>
      <c r="G22" s="148" t="str">
        <f ca="1">IF(ISTEXT('Udregning af resultater'!CB14),"",'Udregning af resultater'!CB14)</f>
        <v/>
      </c>
      <c r="H22" s="236" t="str">
        <f t="shared" ca="1" si="0"/>
        <v/>
      </c>
      <c r="I22" s="148" t="str">
        <f t="shared" ca="1" si="1"/>
        <v/>
      </c>
    </row>
    <row r="23" spans="1:9" ht="14.25" customHeight="1" x14ac:dyDescent="0.3">
      <c r="A23" s="151" t="str">
        <f ca="1">IF(ISERROR('Udregning af resultater'!BW15),"",'Udregning af resultater'!BW15)</f>
        <v/>
      </c>
      <c r="B23" s="235" t="str">
        <f ca="1">IF(ISERROR('Udregning af resultater'!BX15),"",'Udregning af resultater'!BX15)</f>
        <v/>
      </c>
      <c r="C23" s="148" t="str">
        <f ca="1">IF(ISERROR('Udregning af resultater'!CC15),"",'Udregning af resultater'!CC15)</f>
        <v/>
      </c>
      <c r="D23" s="148" t="str">
        <f ca="1">IF(ISERROR('Udregning af resultater'!BY15),"",'Udregning af resultater'!BY15)</f>
        <v/>
      </c>
      <c r="E23" s="148" t="str">
        <f ca="1">IF(ISERROR('Udregning af resultater'!BZ15),"",'Udregning af resultater'!BZ15)</f>
        <v/>
      </c>
      <c r="F23" s="148" t="str">
        <f ca="1">IF(ISERROR('Udregning af resultater'!CA15),"",'Udregning af resultater'!CA15)</f>
        <v/>
      </c>
      <c r="G23" s="148" t="str">
        <f ca="1">IF(ISTEXT('Udregning af resultater'!CB15),"",'Udregning af resultater'!CB15)</f>
        <v/>
      </c>
      <c r="H23" s="236" t="str">
        <f t="shared" ca="1" si="0"/>
        <v/>
      </c>
      <c r="I23" s="148" t="str">
        <f t="shared" ca="1" si="1"/>
        <v/>
      </c>
    </row>
    <row r="24" spans="1:9" ht="14.25" customHeight="1" x14ac:dyDescent="0.3">
      <c r="A24" s="151" t="str">
        <f ca="1">IF(ISERROR('Udregning af resultater'!BW16),"",'Udregning af resultater'!BW16)</f>
        <v/>
      </c>
      <c r="B24" s="235" t="str">
        <f ca="1">IF(ISERROR('Udregning af resultater'!BX16),"",'Udregning af resultater'!BX16)</f>
        <v/>
      </c>
      <c r="C24" s="148" t="str">
        <f ca="1">IF(ISERROR('Udregning af resultater'!CC16),"",'Udregning af resultater'!CC16)</f>
        <v/>
      </c>
      <c r="D24" s="148" t="str">
        <f ca="1">IF(ISERROR('Udregning af resultater'!BY16),"",'Udregning af resultater'!BY16)</f>
        <v/>
      </c>
      <c r="E24" s="148" t="str">
        <f ca="1">IF(ISERROR('Udregning af resultater'!BZ16),"",'Udregning af resultater'!BZ16)</f>
        <v/>
      </c>
      <c r="F24" s="148" t="str">
        <f ca="1">IF(ISERROR('Udregning af resultater'!CA16),"",'Udregning af resultater'!CA16)</f>
        <v/>
      </c>
      <c r="G24" s="148" t="str">
        <f ca="1">IF(ISTEXT('Udregning af resultater'!CB16),"",'Udregning af resultater'!CB16)</f>
        <v/>
      </c>
      <c r="H24" s="236" t="str">
        <f t="shared" ca="1" si="0"/>
        <v/>
      </c>
      <c r="I24" s="148" t="str">
        <f t="shared" ca="1" si="1"/>
        <v/>
      </c>
    </row>
    <row r="25" spans="1:9" ht="14.25" customHeight="1" x14ac:dyDescent="0.3">
      <c r="A25" s="151" t="str">
        <f ca="1">IF(ISERROR('Udregning af resultater'!BW17),"",'Udregning af resultater'!BW17)</f>
        <v/>
      </c>
      <c r="B25" s="235" t="str">
        <f ca="1">IF(ISERROR('Udregning af resultater'!BX17),"",'Udregning af resultater'!BX17)</f>
        <v/>
      </c>
      <c r="C25" s="148" t="str">
        <f ca="1">IF(ISERROR('Udregning af resultater'!CC17),"",'Udregning af resultater'!CC17)</f>
        <v/>
      </c>
      <c r="D25" s="148" t="str">
        <f ca="1">IF(ISERROR('Udregning af resultater'!BY17),"",'Udregning af resultater'!BY17)</f>
        <v/>
      </c>
      <c r="E25" s="148" t="str">
        <f ca="1">IF(ISERROR('Udregning af resultater'!BZ17),"",'Udregning af resultater'!BZ17)</f>
        <v/>
      </c>
      <c r="F25" s="148" t="str">
        <f ca="1">IF(ISERROR('Udregning af resultater'!CA17),"",'Udregning af resultater'!CA17)</f>
        <v/>
      </c>
      <c r="G25" s="148" t="str">
        <f ca="1">IF(ISTEXT('Udregning af resultater'!CB17),"",'Udregning af resultater'!CB17)</f>
        <v/>
      </c>
      <c r="H25" s="236" t="str">
        <f t="shared" ca="1" si="0"/>
        <v/>
      </c>
      <c r="I25" s="148" t="str">
        <f t="shared" ca="1" si="1"/>
        <v/>
      </c>
    </row>
    <row r="26" spans="1:9" ht="14.25" customHeight="1" x14ac:dyDescent="0.3">
      <c r="A26" s="151" t="str">
        <f ca="1">IF(ISERROR('Udregning af resultater'!BW18),"",'Udregning af resultater'!BW18)</f>
        <v/>
      </c>
      <c r="B26" s="235" t="str">
        <f ca="1">IF(ISERROR('Udregning af resultater'!BX18),"",'Udregning af resultater'!BX18)</f>
        <v/>
      </c>
      <c r="C26" s="148" t="str">
        <f ca="1">IF(ISERROR('Udregning af resultater'!CC18),"",'Udregning af resultater'!CC18)</f>
        <v/>
      </c>
      <c r="D26" s="148" t="str">
        <f ca="1">IF(ISERROR('Udregning af resultater'!BY18),"",'Udregning af resultater'!BY18)</f>
        <v/>
      </c>
      <c r="E26" s="148" t="str">
        <f ca="1">IF(ISERROR('Udregning af resultater'!BZ18),"",'Udregning af resultater'!BZ18)</f>
        <v/>
      </c>
      <c r="F26" s="148" t="str">
        <f ca="1">IF(ISERROR('Udregning af resultater'!CA18),"",'Udregning af resultater'!CA18)</f>
        <v/>
      </c>
      <c r="G26" s="148" t="str">
        <f ca="1">IF(ISTEXT('Udregning af resultater'!CB18),"",'Udregning af resultater'!CB18)</f>
        <v/>
      </c>
      <c r="H26" s="236" t="str">
        <f t="shared" ca="1" si="0"/>
        <v/>
      </c>
      <c r="I26" s="148" t="str">
        <f t="shared" ca="1" si="1"/>
        <v/>
      </c>
    </row>
    <row r="27" spans="1:9" ht="14.25" customHeight="1" x14ac:dyDescent="0.3">
      <c r="A27" s="151" t="str">
        <f ca="1">IF(ISERROR('Udregning af resultater'!BW19),"",'Udregning af resultater'!BW19)</f>
        <v/>
      </c>
      <c r="B27" s="235" t="str">
        <f ca="1">IF(ISERROR('Udregning af resultater'!BX19),"",'Udregning af resultater'!BX19)</f>
        <v/>
      </c>
      <c r="C27" s="148" t="str">
        <f ca="1">IF(ISERROR('Udregning af resultater'!CC19),"",'Udregning af resultater'!CC19)</f>
        <v/>
      </c>
      <c r="D27" s="148" t="str">
        <f ca="1">IF(ISERROR('Udregning af resultater'!BY19),"",'Udregning af resultater'!BY19)</f>
        <v/>
      </c>
      <c r="E27" s="148" t="str">
        <f ca="1">IF(ISERROR('Udregning af resultater'!BZ19),"",'Udregning af resultater'!BZ19)</f>
        <v/>
      </c>
      <c r="F27" s="148" t="str">
        <f ca="1">IF(ISERROR('Udregning af resultater'!CA19),"",'Udregning af resultater'!CA19)</f>
        <v/>
      </c>
      <c r="G27" s="148" t="str">
        <f ca="1">IF(ISTEXT('Udregning af resultater'!CB19),"",'Udregning af resultater'!CB19)</f>
        <v/>
      </c>
      <c r="H27" s="236" t="str">
        <f t="shared" ca="1" si="0"/>
        <v/>
      </c>
      <c r="I27" s="148" t="str">
        <f t="shared" ca="1" si="1"/>
        <v/>
      </c>
    </row>
    <row r="28" spans="1:9" ht="14.25" customHeight="1" x14ac:dyDescent="0.3">
      <c r="A28" s="151" t="str">
        <f ca="1">IF(ISERROR('Udregning af resultater'!BW20),"",'Udregning af resultater'!BW20)</f>
        <v/>
      </c>
      <c r="B28" s="235" t="str">
        <f ca="1">IF(ISERROR('Udregning af resultater'!BX20),"",'Udregning af resultater'!BX20)</f>
        <v/>
      </c>
      <c r="C28" s="148" t="str">
        <f ca="1">IF(ISERROR('Udregning af resultater'!CC20),"",'Udregning af resultater'!CC20)</f>
        <v/>
      </c>
      <c r="D28" s="148" t="str">
        <f ca="1">IF(ISERROR('Udregning af resultater'!BY20),"",'Udregning af resultater'!BY20)</f>
        <v/>
      </c>
      <c r="E28" s="148" t="str">
        <f ca="1">IF(ISERROR('Udregning af resultater'!BZ20),"",'Udregning af resultater'!BZ20)</f>
        <v/>
      </c>
      <c r="F28" s="148" t="str">
        <f ca="1">IF(ISERROR('Udregning af resultater'!CA20),"",'Udregning af resultater'!CA20)</f>
        <v/>
      </c>
      <c r="G28" s="148" t="str">
        <f ca="1">IF(ISTEXT('Udregning af resultater'!CB20),"",'Udregning af resultater'!CB20)</f>
        <v/>
      </c>
      <c r="H28" s="236" t="str">
        <f t="shared" ca="1" si="0"/>
        <v/>
      </c>
      <c r="I28" s="148" t="str">
        <f t="shared" ca="1" si="1"/>
        <v/>
      </c>
    </row>
    <row r="29" spans="1:9" ht="14.25" customHeight="1" x14ac:dyDescent="0.3">
      <c r="A29" s="151" t="str">
        <f ca="1">IF(ISERROR('Udregning af resultater'!BW21),"",'Udregning af resultater'!BW21)</f>
        <v/>
      </c>
      <c r="B29" s="235" t="str">
        <f ca="1">IF(ISERROR('Udregning af resultater'!BX21),"",'Udregning af resultater'!BX21)</f>
        <v/>
      </c>
      <c r="C29" s="148" t="str">
        <f ca="1">IF(ISERROR('Udregning af resultater'!CC21),"",'Udregning af resultater'!CC21)</f>
        <v/>
      </c>
      <c r="D29" s="148" t="str">
        <f ca="1">IF(ISERROR('Udregning af resultater'!BY21),"",'Udregning af resultater'!BY21)</f>
        <v/>
      </c>
      <c r="E29" s="148" t="str">
        <f ca="1">IF(ISERROR('Udregning af resultater'!BZ21),"",'Udregning af resultater'!BZ21)</f>
        <v/>
      </c>
      <c r="F29" s="148" t="str">
        <f ca="1">IF(ISERROR('Udregning af resultater'!CA21),"",'Udregning af resultater'!CA21)</f>
        <v/>
      </c>
      <c r="G29" s="148" t="str">
        <f ca="1">IF(ISTEXT('Udregning af resultater'!CB21),"",'Udregning af resultater'!CB21)</f>
        <v/>
      </c>
      <c r="H29" s="236" t="str">
        <f t="shared" ca="1" si="0"/>
        <v/>
      </c>
      <c r="I29" s="148" t="str">
        <f t="shared" ca="1" si="1"/>
        <v/>
      </c>
    </row>
    <row r="30" spans="1:9" ht="14.25" customHeight="1" x14ac:dyDescent="0.3">
      <c r="A30" s="151" t="str">
        <f ca="1">IF(ISERROR('Udregning af resultater'!BW22),"",'Udregning af resultater'!BW22)</f>
        <v/>
      </c>
      <c r="B30" s="235" t="str">
        <f ca="1">IF(ISERROR('Udregning af resultater'!BX22),"",'Udregning af resultater'!BX22)</f>
        <v/>
      </c>
      <c r="C30" s="148" t="str">
        <f ca="1">IF(ISERROR('Udregning af resultater'!CC22),"",'Udregning af resultater'!CC22)</f>
        <v/>
      </c>
      <c r="D30" s="148" t="str">
        <f ca="1">IF(ISERROR('Udregning af resultater'!BY22),"",'Udregning af resultater'!BY22)</f>
        <v/>
      </c>
      <c r="E30" s="148" t="str">
        <f ca="1">IF(ISERROR('Udregning af resultater'!BZ22),"",'Udregning af resultater'!BZ22)</f>
        <v/>
      </c>
      <c r="F30" s="148" t="str">
        <f ca="1">IF(ISERROR('Udregning af resultater'!CA22),"",'Udregning af resultater'!CA22)</f>
        <v/>
      </c>
      <c r="G30" s="148" t="str">
        <f ca="1">IF(ISTEXT('Udregning af resultater'!CB22),"",'Udregning af resultater'!CB22)</f>
        <v/>
      </c>
      <c r="H30" s="236" t="str">
        <f t="shared" ca="1" si="0"/>
        <v/>
      </c>
      <c r="I30" s="148" t="str">
        <f t="shared" ca="1" si="1"/>
        <v/>
      </c>
    </row>
    <row r="31" spans="1:9" ht="14.25" customHeight="1" x14ac:dyDescent="0.3">
      <c r="A31" s="151" t="str">
        <f ca="1">IF(ISERROR('Udregning af resultater'!BW23),"",'Udregning af resultater'!BW23)</f>
        <v/>
      </c>
      <c r="B31" s="235" t="str">
        <f ca="1">IF(ISERROR('Udregning af resultater'!BX23),"",'Udregning af resultater'!BX23)</f>
        <v/>
      </c>
      <c r="C31" s="148" t="str">
        <f ca="1">IF(ISERROR('Udregning af resultater'!CC23),"",'Udregning af resultater'!CC23)</f>
        <v/>
      </c>
      <c r="D31" s="148" t="str">
        <f ca="1">IF(ISERROR('Udregning af resultater'!BY23),"",'Udregning af resultater'!BY23)</f>
        <v/>
      </c>
      <c r="E31" s="148" t="str">
        <f ca="1">IF(ISERROR('Udregning af resultater'!BZ23),"",'Udregning af resultater'!BZ23)</f>
        <v/>
      </c>
      <c r="F31" s="148" t="str">
        <f ca="1">IF(ISERROR('Udregning af resultater'!CA23),"",'Udregning af resultater'!CA23)</f>
        <v/>
      </c>
      <c r="G31" s="148" t="str">
        <f ca="1">IF(ISTEXT('Udregning af resultater'!CB23),"",'Udregning af resultater'!CB23)</f>
        <v/>
      </c>
      <c r="H31" s="236" t="str">
        <f t="shared" ca="1" si="0"/>
        <v/>
      </c>
      <c r="I31" s="148" t="str">
        <f t="shared" ca="1" si="1"/>
        <v/>
      </c>
    </row>
    <row r="32" spans="1:9" ht="14.25" customHeight="1" x14ac:dyDescent="0.3">
      <c r="A32" s="151" t="str">
        <f ca="1">IF(ISERROR('Udregning af resultater'!BW24),"",'Udregning af resultater'!BW24)</f>
        <v/>
      </c>
      <c r="B32" s="235" t="str">
        <f ca="1">IF(ISERROR('Udregning af resultater'!BX24),"",'Udregning af resultater'!BX24)</f>
        <v/>
      </c>
      <c r="C32" s="148" t="str">
        <f ca="1">IF(ISERROR('Udregning af resultater'!CC24),"",'Udregning af resultater'!CC24)</f>
        <v/>
      </c>
      <c r="D32" s="148" t="str">
        <f ca="1">IF(ISERROR('Udregning af resultater'!BY24),"",'Udregning af resultater'!BY24)</f>
        <v/>
      </c>
      <c r="E32" s="148" t="str">
        <f ca="1">IF(ISERROR('Udregning af resultater'!BZ24),"",'Udregning af resultater'!BZ24)</f>
        <v/>
      </c>
      <c r="F32" s="148" t="str">
        <f ca="1">IF(ISERROR('Udregning af resultater'!CA24),"",'Udregning af resultater'!CA24)</f>
        <v/>
      </c>
      <c r="G32" s="148" t="str">
        <f ca="1">IF(ISTEXT('Udregning af resultater'!CB24),"",'Udregning af resultater'!CB24)</f>
        <v/>
      </c>
      <c r="H32" s="236" t="str">
        <f t="shared" ca="1" si="0"/>
        <v/>
      </c>
      <c r="I32" s="148" t="str">
        <f t="shared" ca="1" si="1"/>
        <v/>
      </c>
    </row>
    <row r="33" spans="1:9" ht="14.25" customHeight="1" x14ac:dyDescent="0.3">
      <c r="A33" s="151" t="str">
        <f ca="1">IF(ISERROR('Udregning af resultater'!BW25),"",'Udregning af resultater'!BW25)</f>
        <v/>
      </c>
      <c r="B33" s="235" t="str">
        <f ca="1">IF(ISERROR('Udregning af resultater'!BX25),"",'Udregning af resultater'!BX25)</f>
        <v/>
      </c>
      <c r="C33" s="148" t="str">
        <f ca="1">IF(ISERROR('Udregning af resultater'!CC25),"",'Udregning af resultater'!CC25)</f>
        <v/>
      </c>
      <c r="D33" s="148" t="str">
        <f ca="1">IF(ISERROR('Udregning af resultater'!BY25),"",'Udregning af resultater'!BY25)</f>
        <v/>
      </c>
      <c r="E33" s="148" t="str">
        <f ca="1">IF(ISERROR('Udregning af resultater'!BZ25),"",'Udregning af resultater'!BZ25)</f>
        <v/>
      </c>
      <c r="F33" s="148" t="str">
        <f ca="1">IF(ISERROR('Udregning af resultater'!CA25),"",'Udregning af resultater'!CA25)</f>
        <v/>
      </c>
      <c r="G33" s="148" t="str">
        <f ca="1">IF(ISTEXT('Udregning af resultater'!CB25),"",'Udregning af resultater'!CB25)</f>
        <v/>
      </c>
      <c r="H33" s="236" t="str">
        <f t="shared" ca="1" si="0"/>
        <v/>
      </c>
      <c r="I33" s="148" t="str">
        <f t="shared" ca="1" si="1"/>
        <v/>
      </c>
    </row>
    <row r="34" spans="1:9" ht="14.25" customHeight="1" x14ac:dyDescent="0.3">
      <c r="A34" s="151" t="str">
        <f ca="1">IF(ISERROR('Udregning af resultater'!BW26),"",'Udregning af resultater'!BW26)</f>
        <v/>
      </c>
      <c r="B34" s="235" t="str">
        <f ca="1">IF(ISERROR('Udregning af resultater'!BX26),"",'Udregning af resultater'!BX26)</f>
        <v/>
      </c>
      <c r="C34" s="148" t="str">
        <f ca="1">IF(ISERROR('Udregning af resultater'!CC26),"",'Udregning af resultater'!CC26)</f>
        <v/>
      </c>
      <c r="D34" s="148" t="str">
        <f ca="1">IF(ISERROR('Udregning af resultater'!BY26),"",'Udregning af resultater'!BY26)</f>
        <v/>
      </c>
      <c r="E34" s="148" t="str">
        <f ca="1">IF(ISERROR('Udregning af resultater'!BZ26),"",'Udregning af resultater'!BZ26)</f>
        <v/>
      </c>
      <c r="F34" s="148" t="str">
        <f ca="1">IF(ISERROR('Udregning af resultater'!CA26),"",'Udregning af resultater'!CA26)</f>
        <v/>
      </c>
      <c r="G34" s="148" t="str">
        <f ca="1">IF(ISTEXT('Udregning af resultater'!CB26),"",'Udregning af resultater'!CB26)</f>
        <v/>
      </c>
      <c r="H34" s="236" t="str">
        <f t="shared" ca="1" si="0"/>
        <v/>
      </c>
      <c r="I34" s="148" t="str">
        <f t="shared" ca="1" si="1"/>
        <v/>
      </c>
    </row>
    <row r="35" spans="1:9" ht="14.25" customHeight="1" x14ac:dyDescent="0.3">
      <c r="A35" s="151" t="str">
        <f ca="1">IF(ISERROR('Udregning af resultater'!BW27),"",'Udregning af resultater'!BW27)</f>
        <v/>
      </c>
      <c r="B35" s="235" t="str">
        <f ca="1">IF(ISERROR('Udregning af resultater'!BX27),"",'Udregning af resultater'!BX27)</f>
        <v/>
      </c>
      <c r="C35" s="148" t="str">
        <f ca="1">IF(ISERROR('Udregning af resultater'!CC27),"",'Udregning af resultater'!CC27)</f>
        <v/>
      </c>
      <c r="D35" s="148" t="str">
        <f ca="1">IF(ISERROR('Udregning af resultater'!BY27),"",'Udregning af resultater'!BY27)</f>
        <v/>
      </c>
      <c r="E35" s="148" t="str">
        <f ca="1">IF(ISERROR('Udregning af resultater'!BZ27),"",'Udregning af resultater'!BZ27)</f>
        <v/>
      </c>
      <c r="F35" s="148" t="str">
        <f ca="1">IF(ISERROR('Udregning af resultater'!CA27),"",'Udregning af resultater'!CA27)</f>
        <v/>
      </c>
      <c r="G35" s="148" t="str">
        <f ca="1">IF(ISTEXT('Udregning af resultater'!CB27),"",'Udregning af resultater'!CB27)</f>
        <v/>
      </c>
      <c r="H35" s="236" t="str">
        <f t="shared" ca="1" si="0"/>
        <v/>
      </c>
      <c r="I35" s="148" t="str">
        <f t="shared" ca="1" si="1"/>
        <v/>
      </c>
    </row>
    <row r="36" spans="1:9" ht="14.25" customHeight="1" x14ac:dyDescent="0.3">
      <c r="A36" s="151" t="str">
        <f ca="1">IF(ISERROR('Udregning af resultater'!BW28),"",'Udregning af resultater'!BW28)</f>
        <v/>
      </c>
      <c r="B36" s="235" t="str">
        <f ca="1">IF(ISERROR('Udregning af resultater'!BX28),"",'Udregning af resultater'!BX28)</f>
        <v/>
      </c>
      <c r="C36" s="148" t="str">
        <f ca="1">IF(ISERROR('Udregning af resultater'!CC28),"",'Udregning af resultater'!CC28)</f>
        <v/>
      </c>
      <c r="D36" s="148" t="str">
        <f ca="1">IF(ISERROR('Udregning af resultater'!BY28),"",'Udregning af resultater'!BY28)</f>
        <v/>
      </c>
      <c r="E36" s="148" t="str">
        <f ca="1">IF(ISERROR('Udregning af resultater'!BZ28),"",'Udregning af resultater'!BZ28)</f>
        <v/>
      </c>
      <c r="F36" s="148" t="str">
        <f ca="1">IF(ISERROR('Udregning af resultater'!CA28),"",'Udregning af resultater'!CA28)</f>
        <v/>
      </c>
      <c r="G36" s="148" t="str">
        <f ca="1">IF(ISTEXT('Udregning af resultater'!CB28),"",'Udregning af resultater'!CB28)</f>
        <v/>
      </c>
      <c r="H36" s="236" t="str">
        <f t="shared" ca="1" si="0"/>
        <v/>
      </c>
      <c r="I36" s="148" t="str">
        <f t="shared" ca="1" si="1"/>
        <v/>
      </c>
    </row>
    <row r="37" spans="1:9" ht="14.25" customHeight="1" x14ac:dyDescent="0.3">
      <c r="A37" s="151" t="str">
        <f ca="1">IF(ISERROR('Udregning af resultater'!BW29),"",'Udregning af resultater'!BW29)</f>
        <v/>
      </c>
      <c r="B37" s="235" t="str">
        <f ca="1">IF(ISERROR('Udregning af resultater'!BX29),"",'Udregning af resultater'!BX29)</f>
        <v/>
      </c>
      <c r="C37" s="148" t="str">
        <f ca="1">IF(ISERROR('Udregning af resultater'!CC29),"",'Udregning af resultater'!CC29)</f>
        <v/>
      </c>
      <c r="D37" s="148" t="str">
        <f ca="1">IF(ISERROR('Udregning af resultater'!BY29),"",'Udregning af resultater'!BY29)</f>
        <v/>
      </c>
      <c r="E37" s="148" t="str">
        <f ca="1">IF(ISERROR('Udregning af resultater'!BZ29),"",'Udregning af resultater'!BZ29)</f>
        <v/>
      </c>
      <c r="F37" s="148" t="str">
        <f ca="1">IF(ISERROR('Udregning af resultater'!CA29),"",'Udregning af resultater'!CA29)</f>
        <v/>
      </c>
      <c r="G37" s="148" t="str">
        <f ca="1">IF(ISTEXT('Udregning af resultater'!CB29),"",'Udregning af resultater'!CB29)</f>
        <v/>
      </c>
      <c r="H37" s="236" t="str">
        <f t="shared" ca="1" si="0"/>
        <v/>
      </c>
      <c r="I37" s="148" t="str">
        <f t="shared" ca="1" si="1"/>
        <v/>
      </c>
    </row>
    <row r="38" spans="1:9" ht="14.25" customHeight="1" x14ac:dyDescent="0.3">
      <c r="A38" s="151" t="str">
        <f ca="1">IF(ISERROR('Udregning af resultater'!BW30),"",'Udregning af resultater'!BW30)</f>
        <v/>
      </c>
      <c r="B38" s="235" t="str">
        <f ca="1">IF(ISERROR('Udregning af resultater'!BX30),"",'Udregning af resultater'!BX30)</f>
        <v/>
      </c>
      <c r="C38" s="148" t="str">
        <f ca="1">IF(ISERROR('Udregning af resultater'!CC30),"",'Udregning af resultater'!CC30)</f>
        <v/>
      </c>
      <c r="D38" s="148" t="str">
        <f ca="1">IF(ISERROR('Udregning af resultater'!BY30),"",'Udregning af resultater'!BY30)</f>
        <v/>
      </c>
      <c r="E38" s="148" t="str">
        <f ca="1">IF(ISERROR('Udregning af resultater'!BZ30),"",'Udregning af resultater'!BZ30)</f>
        <v/>
      </c>
      <c r="F38" s="148" t="str">
        <f ca="1">IF(ISERROR('Udregning af resultater'!CA30),"",'Udregning af resultater'!CA30)</f>
        <v/>
      </c>
      <c r="G38" s="148" t="str">
        <f ca="1">IF(ISTEXT('Udregning af resultater'!CB30),"",'Udregning af resultater'!CB30)</f>
        <v/>
      </c>
      <c r="H38" s="236" t="str">
        <f t="shared" ca="1" si="0"/>
        <v/>
      </c>
      <c r="I38" s="148" t="str">
        <f t="shared" ca="1" si="1"/>
        <v/>
      </c>
    </row>
    <row r="39" spans="1:9" ht="14.25" customHeight="1" x14ac:dyDescent="0.3">
      <c r="A39" s="151" t="str">
        <f ca="1">IF(ISERROR('Udregning af resultater'!BW31),"",'Udregning af resultater'!BW31)</f>
        <v/>
      </c>
      <c r="B39" s="235" t="str">
        <f ca="1">IF(ISERROR('Udregning af resultater'!BX31),"",'Udregning af resultater'!BX31)</f>
        <v/>
      </c>
      <c r="C39" s="148" t="str">
        <f ca="1">IF(ISERROR('Udregning af resultater'!CC31),"",'Udregning af resultater'!CC31)</f>
        <v/>
      </c>
      <c r="D39" s="148" t="str">
        <f ca="1">IF(ISERROR('Udregning af resultater'!BY31),"",'Udregning af resultater'!BY31)</f>
        <v/>
      </c>
      <c r="E39" s="148" t="str">
        <f ca="1">IF(ISERROR('Udregning af resultater'!BZ31),"",'Udregning af resultater'!BZ31)</f>
        <v/>
      </c>
      <c r="F39" s="148" t="str">
        <f ca="1">IF(ISERROR('Udregning af resultater'!CA31),"",'Udregning af resultater'!CA31)</f>
        <v/>
      </c>
      <c r="G39" s="148" t="str">
        <f ca="1">IF(ISTEXT('Udregning af resultater'!CB31),"",'Udregning af resultater'!CB31)</f>
        <v/>
      </c>
      <c r="H39" s="236" t="str">
        <f t="shared" ca="1" si="0"/>
        <v/>
      </c>
      <c r="I39" s="148" t="str">
        <f t="shared" ca="1" si="1"/>
        <v/>
      </c>
    </row>
    <row r="40" spans="1:9" ht="14.25" customHeight="1" x14ac:dyDescent="0.3">
      <c r="A40" s="151" t="str">
        <f ca="1">IF(ISERROR('Udregning af resultater'!BW32),"",'Udregning af resultater'!BW32)</f>
        <v/>
      </c>
      <c r="B40" s="235" t="str">
        <f ca="1">IF(ISERROR('Udregning af resultater'!BX32),"",'Udregning af resultater'!BX32)</f>
        <v/>
      </c>
      <c r="C40" s="148" t="str">
        <f ca="1">IF(ISERROR('Udregning af resultater'!CC32),"",'Udregning af resultater'!CC32)</f>
        <v/>
      </c>
      <c r="D40" s="148" t="str">
        <f ca="1">IF(ISERROR('Udregning af resultater'!BY32),"",'Udregning af resultater'!BY32)</f>
        <v/>
      </c>
      <c r="E40" s="148" t="str">
        <f ca="1">IF(ISERROR('Udregning af resultater'!BZ32),"",'Udregning af resultater'!BZ32)</f>
        <v/>
      </c>
      <c r="F40" s="148" t="str">
        <f ca="1">IF(ISERROR('Udregning af resultater'!CA32),"",'Udregning af resultater'!CA32)</f>
        <v/>
      </c>
      <c r="G40" s="148" t="str">
        <f ca="1">IF(ISTEXT('Udregning af resultater'!CB32),"",'Udregning af resultater'!CB32)</f>
        <v/>
      </c>
      <c r="H40" s="236" t="str">
        <f t="shared" ca="1" si="0"/>
        <v/>
      </c>
      <c r="I40" s="148" t="str">
        <f t="shared" ca="1" si="1"/>
        <v/>
      </c>
    </row>
    <row r="41" spans="1:9" ht="14.25" customHeight="1" x14ac:dyDescent="0.3">
      <c r="A41" s="151" t="str">
        <f ca="1">IF(ISERROR('Udregning af resultater'!BW33),"",'Udregning af resultater'!BW33)</f>
        <v/>
      </c>
      <c r="B41" s="235" t="str">
        <f ca="1">IF(ISERROR('Udregning af resultater'!BX33),"",'Udregning af resultater'!BX33)</f>
        <v/>
      </c>
      <c r="C41" s="148" t="str">
        <f ca="1">IF(ISERROR('Udregning af resultater'!CC33),"",'Udregning af resultater'!CC33)</f>
        <v/>
      </c>
      <c r="D41" s="148" t="str">
        <f ca="1">IF(ISERROR('Udregning af resultater'!BY33),"",'Udregning af resultater'!BY33)</f>
        <v/>
      </c>
      <c r="E41" s="148" t="str">
        <f ca="1">IF(ISERROR('Udregning af resultater'!BZ33),"",'Udregning af resultater'!BZ33)</f>
        <v/>
      </c>
      <c r="F41" s="148" t="str">
        <f ca="1">IF(ISERROR('Udregning af resultater'!CA33),"",'Udregning af resultater'!CA33)</f>
        <v/>
      </c>
      <c r="G41" s="148" t="str">
        <f ca="1">IF(ISTEXT('Udregning af resultater'!CB33),"",'Udregning af resultater'!CB33)</f>
        <v/>
      </c>
      <c r="H41" s="236" t="str">
        <f t="shared" ca="1" si="0"/>
        <v/>
      </c>
      <c r="I41" s="148" t="str">
        <f t="shared" ca="1" si="1"/>
        <v/>
      </c>
    </row>
    <row r="42" spans="1:9" ht="14.25" customHeight="1" x14ac:dyDescent="0.3">
      <c r="A42" s="151" t="str">
        <f ca="1">IF(ISERROR('Udregning af resultater'!BW34),"",'Udregning af resultater'!BW34)</f>
        <v/>
      </c>
      <c r="B42" s="235" t="str">
        <f ca="1">IF(ISERROR('Udregning af resultater'!BX34),"",'Udregning af resultater'!BX34)</f>
        <v/>
      </c>
      <c r="C42" s="148" t="str">
        <f ca="1">IF(ISERROR('Udregning af resultater'!CC34),"",'Udregning af resultater'!CC34)</f>
        <v/>
      </c>
      <c r="D42" s="148" t="str">
        <f ca="1">IF(ISERROR('Udregning af resultater'!BY34),"",'Udregning af resultater'!BY34)</f>
        <v/>
      </c>
      <c r="E42" s="148" t="str">
        <f ca="1">IF(ISERROR('Udregning af resultater'!BZ34),"",'Udregning af resultater'!BZ34)</f>
        <v/>
      </c>
      <c r="F42" s="148" t="str">
        <f ca="1">IF(ISERROR('Udregning af resultater'!CA34),"",'Udregning af resultater'!CA34)</f>
        <v/>
      </c>
      <c r="G42" s="148" t="str">
        <f ca="1">IF(ISTEXT('Udregning af resultater'!CB34),"",'Udregning af resultater'!CB34)</f>
        <v/>
      </c>
      <c r="H42" s="236" t="str">
        <f t="shared" ca="1" si="0"/>
        <v/>
      </c>
      <c r="I42" s="148" t="str">
        <f t="shared" ca="1" si="1"/>
        <v/>
      </c>
    </row>
    <row r="43" spans="1:9" ht="14.25" customHeight="1" x14ac:dyDescent="0.3">
      <c r="A43" s="151" t="str">
        <f ca="1">IF(ISERROR('Udregning af resultater'!BW35),"",'Udregning af resultater'!BW35)</f>
        <v/>
      </c>
      <c r="B43" s="235" t="str">
        <f ca="1">IF(ISERROR('Udregning af resultater'!BX35),"",'Udregning af resultater'!BX35)</f>
        <v/>
      </c>
      <c r="C43" s="148" t="str">
        <f ca="1">IF(ISERROR('Udregning af resultater'!CC35),"",'Udregning af resultater'!CC35)</f>
        <v/>
      </c>
      <c r="D43" s="148" t="str">
        <f ca="1">IF(ISERROR('Udregning af resultater'!BY35),"",'Udregning af resultater'!BY35)</f>
        <v/>
      </c>
      <c r="E43" s="148" t="str">
        <f ca="1">IF(ISERROR('Udregning af resultater'!BZ35),"",'Udregning af resultater'!BZ35)</f>
        <v/>
      </c>
      <c r="F43" s="148" t="str">
        <f ca="1">IF(ISERROR('Udregning af resultater'!CA35),"",'Udregning af resultater'!CA35)</f>
        <v/>
      </c>
      <c r="G43" s="148" t="str">
        <f ca="1">IF(ISTEXT('Udregning af resultater'!CB35),"",'Udregning af resultater'!CB35)</f>
        <v/>
      </c>
      <c r="H43" s="236" t="str">
        <f t="shared" ca="1" si="0"/>
        <v/>
      </c>
      <c r="I43" s="148" t="str">
        <f t="shared" ca="1" si="1"/>
        <v/>
      </c>
    </row>
    <row r="44" spans="1:9" ht="14.25" customHeight="1" x14ac:dyDescent="0.3">
      <c r="A44" s="151" t="str">
        <f ca="1">IF(ISERROR('Udregning af resultater'!BW36),"",'Udregning af resultater'!BW36)</f>
        <v/>
      </c>
      <c r="B44" s="235" t="str">
        <f ca="1">IF(ISERROR('Udregning af resultater'!BX36),"",'Udregning af resultater'!BX36)</f>
        <v/>
      </c>
      <c r="C44" s="148" t="str">
        <f ca="1">IF(ISERROR('Udregning af resultater'!CC36),"",'Udregning af resultater'!CC36)</f>
        <v/>
      </c>
      <c r="D44" s="148" t="str">
        <f ca="1">IF(ISERROR('Udregning af resultater'!BY36),"",'Udregning af resultater'!BY36)</f>
        <v/>
      </c>
      <c r="E44" s="148" t="str">
        <f ca="1">IF(ISERROR('Udregning af resultater'!BZ36),"",'Udregning af resultater'!BZ36)</f>
        <v/>
      </c>
      <c r="F44" s="148" t="str">
        <f ca="1">IF(ISERROR('Udregning af resultater'!CA36),"",'Udregning af resultater'!CA36)</f>
        <v/>
      </c>
      <c r="G44" s="148" t="str">
        <f ca="1">IF(ISTEXT('Udregning af resultater'!CB36),"",'Udregning af resultater'!CB36)</f>
        <v/>
      </c>
      <c r="H44" s="236" t="str">
        <f t="shared" ca="1" si="0"/>
        <v/>
      </c>
      <c r="I44" s="148" t="str">
        <f t="shared" ca="1" si="1"/>
        <v/>
      </c>
    </row>
    <row r="45" spans="1:9" ht="14.25" customHeight="1" x14ac:dyDescent="0.3">
      <c r="A45" s="151" t="str">
        <f ca="1">IF(ISERROR('Udregning af resultater'!BW37),"",'Udregning af resultater'!BW37)</f>
        <v/>
      </c>
      <c r="B45" s="235" t="str">
        <f ca="1">IF(ISERROR('Udregning af resultater'!BX37),"",'Udregning af resultater'!BX37)</f>
        <v/>
      </c>
      <c r="C45" s="148" t="str">
        <f ca="1">IF(ISERROR('Udregning af resultater'!CC37),"",'Udregning af resultater'!CC37)</f>
        <v/>
      </c>
      <c r="D45" s="148" t="str">
        <f ca="1">IF(ISERROR('Udregning af resultater'!BY37),"",'Udregning af resultater'!BY37)</f>
        <v/>
      </c>
      <c r="E45" s="148" t="str">
        <f ca="1">IF(ISERROR('Udregning af resultater'!BZ37),"",'Udregning af resultater'!BZ37)</f>
        <v/>
      </c>
      <c r="F45" s="148" t="str">
        <f ca="1">IF(ISERROR('Udregning af resultater'!CA37),"",'Udregning af resultater'!CA37)</f>
        <v/>
      </c>
      <c r="G45" s="148" t="str">
        <f ca="1">IF(ISTEXT('Udregning af resultater'!CB37),"",'Udregning af resultater'!CB37)</f>
        <v/>
      </c>
      <c r="H45" s="236" t="str">
        <f t="shared" ca="1" si="0"/>
        <v/>
      </c>
      <c r="I45" s="148" t="str">
        <f t="shared" ca="1" si="1"/>
        <v/>
      </c>
    </row>
    <row r="46" spans="1:9" ht="14.25" customHeight="1" x14ac:dyDescent="0.3">
      <c r="A46" s="151" t="str">
        <f ca="1">IF(ISERROR('Udregning af resultater'!BW38),"",'Udregning af resultater'!BW38)</f>
        <v/>
      </c>
      <c r="B46" s="235" t="str">
        <f ca="1">IF(ISERROR('Udregning af resultater'!BX38),"",'Udregning af resultater'!BX38)</f>
        <v/>
      </c>
      <c r="C46" s="148" t="str">
        <f ca="1">IF(ISERROR('Udregning af resultater'!CC38),"",'Udregning af resultater'!CC38)</f>
        <v/>
      </c>
      <c r="D46" s="148" t="str">
        <f ca="1">IF(ISERROR('Udregning af resultater'!BY38),"",'Udregning af resultater'!BY38)</f>
        <v/>
      </c>
      <c r="E46" s="148" t="str">
        <f ca="1">IF(ISERROR('Udregning af resultater'!BZ38),"",'Udregning af resultater'!BZ38)</f>
        <v/>
      </c>
      <c r="F46" s="148" t="str">
        <f ca="1">IF(ISERROR('Udregning af resultater'!CA38),"",'Udregning af resultater'!CA38)</f>
        <v/>
      </c>
      <c r="G46" s="148" t="str">
        <f ca="1">IF(ISTEXT('Udregning af resultater'!CB38),"",'Udregning af resultater'!CB38)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A1:B1"/>
    <mergeCell ref="F3:G3"/>
    <mergeCell ref="F6:I6"/>
  </mergeCells>
  <pageMargins left="0.4" right="0.4" top="0.6" bottom="0.54" header="0.38" footer="0.4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resultater'!CE3),"",'Udregning af resultater'!CE3)</f>
        <v/>
      </c>
      <c r="B11" s="126" t="str">
        <f ca="1">IF(ISBLANK('Udregning af resultater'!CF3),"",'Udregning af resultater'!CF3)</f>
        <v/>
      </c>
      <c r="C11" s="149" t="str">
        <f ca="1">IF(ISTEXT('Udregning af resultater'!CG3),"",'Udregning af resultater'!CG3)</f>
        <v/>
      </c>
      <c r="D11" s="124" t="str">
        <f ca="1">IF(ISTEXT('Udregning af resultater'!CH3),"",'Udregning af resultater'!CH3)</f>
        <v/>
      </c>
      <c r="E11" s="113"/>
    </row>
    <row r="12" spans="1:5" x14ac:dyDescent="0.3">
      <c r="A12" s="150" t="str">
        <f ca="1">IF(ISTEXT('Udregning af resultater'!CE4),"",'Udregning af resultater'!CE4)</f>
        <v/>
      </c>
      <c r="B12" s="126" t="str">
        <f ca="1">IF(ISBLANK('Udregning af resultater'!CF4),"",'Udregning af resultater'!CF4)</f>
        <v/>
      </c>
      <c r="C12" s="149" t="str">
        <f ca="1">IF(ISTEXT('Udregning af resultater'!CG4),"",'Udregning af resultater'!CG4)</f>
        <v/>
      </c>
      <c r="D12" s="124" t="str">
        <f ca="1">IF(ISTEXT('Udregning af resultater'!CH4),"",'Udregning af resultater'!CH4)</f>
        <v/>
      </c>
      <c r="E12" s="125"/>
    </row>
    <row r="13" spans="1:5" x14ac:dyDescent="0.3">
      <c r="A13" s="150" t="str">
        <f ca="1">IF(ISTEXT('Udregning af resultater'!CE5),"",'Udregning af resultater'!CE5)</f>
        <v/>
      </c>
      <c r="B13" s="126" t="str">
        <f ca="1">IF(ISBLANK('Udregning af resultater'!CF5),"",'Udregning af resultater'!CF5)</f>
        <v/>
      </c>
      <c r="C13" s="149" t="str">
        <f ca="1">IF(ISTEXT('Udregning af resultater'!CG5),"",'Udregning af resultater'!CG5)</f>
        <v/>
      </c>
      <c r="D13" s="124" t="str">
        <f ca="1">IF(ISTEXT('Udregning af resultater'!CH5),"",'Udregning af resultater'!CH5)</f>
        <v/>
      </c>
      <c r="E13" s="125"/>
    </row>
    <row r="14" spans="1:5" x14ac:dyDescent="0.3">
      <c r="A14" s="150" t="str">
        <f ca="1">IF(ISTEXT('Udregning af resultater'!CE6),"",'Udregning af resultater'!CE6)</f>
        <v/>
      </c>
      <c r="B14" s="126" t="str">
        <f ca="1">IF(ISBLANK('Udregning af resultater'!CF6),"",'Udregning af resultater'!CF6)</f>
        <v/>
      </c>
      <c r="C14" s="149" t="str">
        <f ca="1">IF(ISTEXT('Udregning af resultater'!CG6),"",'Udregning af resultater'!CG6)</f>
        <v/>
      </c>
      <c r="D14" s="124" t="str">
        <f ca="1">IF(ISTEXT('Udregning af resultater'!CH6),"",'Udregning af resultater'!CH6)</f>
        <v/>
      </c>
      <c r="E14" s="125"/>
    </row>
    <row r="15" spans="1:5" x14ac:dyDescent="0.3">
      <c r="A15" s="150" t="str">
        <f ca="1">IF(ISTEXT('Udregning af resultater'!CE7),"",'Udregning af resultater'!CE7)</f>
        <v/>
      </c>
      <c r="B15" s="126" t="str">
        <f ca="1">IF(ISBLANK('Udregning af resultater'!CF7),"",'Udregning af resultater'!CF7)</f>
        <v/>
      </c>
      <c r="C15" s="149" t="str">
        <f ca="1">IF(ISTEXT('Udregning af resultater'!CG7),"",'Udregning af resultater'!CG7)</f>
        <v/>
      </c>
      <c r="D15" s="124" t="str">
        <f ca="1">IF(ISTEXT('Udregning af resultater'!CH7),"",'Udregning af resultater'!CH7)</f>
        <v/>
      </c>
      <c r="E15" s="125"/>
    </row>
    <row r="16" spans="1:5" x14ac:dyDescent="0.3">
      <c r="A16" s="150" t="str">
        <f ca="1">IF(ISTEXT('Udregning af resultater'!CE8),"",'Udregning af resultater'!CE8)</f>
        <v/>
      </c>
      <c r="B16" s="126" t="str">
        <f ca="1">IF(ISBLANK('Udregning af resultater'!CF8),"",'Udregning af resultater'!CF8)</f>
        <v/>
      </c>
      <c r="C16" s="149" t="str">
        <f ca="1">IF(ISTEXT('Udregning af resultater'!CG8),"",'Udregning af resultater'!CG8)</f>
        <v/>
      </c>
      <c r="D16" s="124" t="str">
        <f ca="1">IF(ISTEXT('Udregning af resultater'!CH8),"",'Udregning af resultater'!CH8)</f>
        <v/>
      </c>
      <c r="E16" s="125"/>
    </row>
    <row r="17" spans="1:5" x14ac:dyDescent="0.3">
      <c r="A17" s="150" t="str">
        <f ca="1">IF(ISTEXT('Udregning af resultater'!CE9),"",'Udregning af resultater'!CE9)</f>
        <v/>
      </c>
      <c r="B17" s="126" t="str">
        <f ca="1">IF(ISBLANK('Udregning af resultater'!CF9),"",'Udregning af resultater'!CF9)</f>
        <v/>
      </c>
      <c r="C17" s="149" t="str">
        <f ca="1">IF(ISTEXT('Udregning af resultater'!CG9),"",'Udregning af resultater'!CG9)</f>
        <v/>
      </c>
      <c r="D17" s="124" t="str">
        <f ca="1">IF(ISTEXT('Udregning af resultater'!CH9),"",'Udregning af resultater'!CH9)</f>
        <v/>
      </c>
      <c r="E17" s="125"/>
    </row>
    <row r="18" spans="1:5" x14ac:dyDescent="0.3">
      <c r="A18" s="150" t="str">
        <f ca="1">IF(ISTEXT('Udregning af resultater'!CE10),"",'Udregning af resultater'!CE10)</f>
        <v/>
      </c>
      <c r="B18" s="126" t="str">
        <f ca="1">IF(ISBLANK('Udregning af resultater'!CF10),"",'Udregning af resultater'!CF10)</f>
        <v/>
      </c>
      <c r="C18" s="149" t="str">
        <f ca="1">IF(ISTEXT('Udregning af resultater'!CG10),"",'Udregning af resultater'!CG10)</f>
        <v/>
      </c>
      <c r="D18" s="124" t="str">
        <f ca="1">IF(ISTEXT('Udregning af resultater'!CH10),"",'Udregning af resultater'!CH10)</f>
        <v/>
      </c>
      <c r="E18" s="125"/>
    </row>
    <row r="19" spans="1:5" x14ac:dyDescent="0.3">
      <c r="A19" s="150" t="str">
        <f ca="1">IF(ISTEXT('Udregning af resultater'!CE11),"",'Udregning af resultater'!CE11)</f>
        <v/>
      </c>
      <c r="B19" s="126" t="str">
        <f ca="1">IF(ISBLANK('Udregning af resultater'!CF11),"",'Udregning af resultater'!CF11)</f>
        <v/>
      </c>
      <c r="C19" s="149" t="str">
        <f ca="1">IF(ISTEXT('Udregning af resultater'!CG11),"",'Udregning af resultater'!CG11)</f>
        <v/>
      </c>
      <c r="D19" s="124" t="str">
        <f ca="1">IF(ISTEXT('Udregning af resultater'!CH11),"",'Udregning af resultater'!CH11)</f>
        <v/>
      </c>
      <c r="E19" s="125"/>
    </row>
    <row r="20" spans="1:5" x14ac:dyDescent="0.3">
      <c r="A20" s="150" t="str">
        <f ca="1">IF(ISTEXT('Udregning af resultater'!CE12),"",'Udregning af resultater'!CE12)</f>
        <v/>
      </c>
      <c r="B20" s="126" t="str">
        <f ca="1">IF(ISBLANK('Udregning af resultater'!CF12),"",'Udregning af resultater'!CF12)</f>
        <v/>
      </c>
      <c r="C20" s="149" t="str">
        <f ca="1">IF(ISTEXT('Udregning af resultater'!CG12),"",'Udregning af resultater'!CG12)</f>
        <v/>
      </c>
      <c r="D20" s="124" t="str">
        <f ca="1">IF(ISTEXT('Udregning af resultater'!CH12),"",'Udregning af resultater'!CH12)</f>
        <v/>
      </c>
      <c r="E20" s="125"/>
    </row>
    <row r="21" spans="1:5" x14ac:dyDescent="0.3">
      <c r="A21" s="150" t="str">
        <f ca="1">IF(ISTEXT('Udregning af resultater'!CE13),"",'Udregning af resultater'!CE13)</f>
        <v/>
      </c>
      <c r="B21" s="126" t="str">
        <f ca="1">IF(ISBLANK('Udregning af resultater'!CF13),"",'Udregning af resultater'!CF13)</f>
        <v/>
      </c>
      <c r="C21" s="149" t="str">
        <f ca="1">IF(ISTEXT('Udregning af resultater'!CG13),"",'Udregning af resultater'!CG13)</f>
        <v/>
      </c>
      <c r="D21" s="124" t="str">
        <f ca="1">IF(ISTEXT('Udregning af resultater'!CH13),"",'Udregning af resultater'!CH13)</f>
        <v/>
      </c>
      <c r="E21" s="125"/>
    </row>
    <row r="22" spans="1:5" x14ac:dyDescent="0.3">
      <c r="A22" s="150" t="str">
        <f ca="1">IF(ISTEXT('Udregning af resultater'!CE14),"",'Udregning af resultater'!CE14)</f>
        <v/>
      </c>
      <c r="B22" s="126" t="str">
        <f ca="1">IF(ISBLANK('Udregning af resultater'!CF14),"",'Udregning af resultater'!CF14)</f>
        <v/>
      </c>
      <c r="C22" s="149" t="str">
        <f ca="1">IF(ISTEXT('Udregning af resultater'!CG14),"",'Udregning af resultater'!CG14)</f>
        <v/>
      </c>
      <c r="D22" s="124" t="str">
        <f ca="1">IF(ISTEXT('Udregning af resultater'!CH14),"",'Udregning af resultater'!CH14)</f>
        <v/>
      </c>
      <c r="E22" s="125"/>
    </row>
    <row r="23" spans="1:5" x14ac:dyDescent="0.3">
      <c r="A23" s="150" t="str">
        <f ca="1">IF(ISTEXT('Udregning af resultater'!CE15),"",'Udregning af resultater'!CE15)</f>
        <v/>
      </c>
      <c r="B23" s="126" t="str">
        <f ca="1">IF(ISBLANK('Udregning af resultater'!CF15),"",'Udregning af resultater'!CF15)</f>
        <v/>
      </c>
      <c r="C23" s="149" t="str">
        <f ca="1">IF(ISTEXT('Udregning af resultater'!CG15),"",'Udregning af resultater'!CG15)</f>
        <v/>
      </c>
      <c r="D23" s="124" t="str">
        <f ca="1">IF(ISTEXT('Udregning af resultater'!CH15),"",'Udregning af resultater'!CH15)</f>
        <v/>
      </c>
      <c r="E23" s="125"/>
    </row>
    <row r="24" spans="1:5" x14ac:dyDescent="0.3">
      <c r="A24" s="150" t="str">
        <f ca="1">IF(ISTEXT('Udregning af resultater'!CE16),"",'Udregning af resultater'!CE16)</f>
        <v/>
      </c>
      <c r="B24" s="126" t="str">
        <f ca="1">IF(ISBLANK('Udregning af resultater'!CF16),"",'Udregning af resultater'!CF16)</f>
        <v/>
      </c>
      <c r="C24" s="149" t="str">
        <f ca="1">IF(ISTEXT('Udregning af resultater'!CG16),"",'Udregning af resultater'!CG16)</f>
        <v/>
      </c>
      <c r="D24" s="124" t="str">
        <f ca="1">IF(ISTEXT('Udregning af resultater'!CH16),"",'Udregning af resultater'!CH16)</f>
        <v/>
      </c>
      <c r="E24" s="125"/>
    </row>
    <row r="25" spans="1:5" x14ac:dyDescent="0.3">
      <c r="A25" s="150" t="str">
        <f ca="1">IF(ISTEXT('Udregning af resultater'!CE17),"",'Udregning af resultater'!CE17)</f>
        <v/>
      </c>
      <c r="B25" s="126" t="str">
        <f ca="1">IF(ISBLANK('Udregning af resultater'!CF17),"",'Udregning af resultater'!CF17)</f>
        <v/>
      </c>
      <c r="C25" s="149" t="str">
        <f ca="1">IF(ISTEXT('Udregning af resultater'!CG17),"",'Udregning af resultater'!CG17)</f>
        <v/>
      </c>
      <c r="D25" s="124" t="str">
        <f ca="1">IF(ISTEXT('Udregning af resultater'!CH17),"",'Udregning af resultater'!CH17)</f>
        <v/>
      </c>
      <c r="E25" s="125"/>
    </row>
    <row r="26" spans="1:5" x14ac:dyDescent="0.3">
      <c r="A26" s="150" t="str">
        <f ca="1">IF(ISTEXT('Udregning af resultater'!CE18),"",'Udregning af resultater'!CE18)</f>
        <v/>
      </c>
      <c r="B26" s="126" t="str">
        <f ca="1">IF(ISBLANK('Udregning af resultater'!CF18),"",'Udregning af resultater'!CF18)</f>
        <v/>
      </c>
      <c r="C26" s="149" t="str">
        <f ca="1">IF(ISTEXT('Udregning af resultater'!CG18),"",'Udregning af resultater'!CG18)</f>
        <v/>
      </c>
      <c r="D26" s="124" t="str">
        <f ca="1">IF(ISTEXT('Udregning af resultater'!CH18),"",'Udregning af resultater'!CH18)</f>
        <v/>
      </c>
      <c r="E26" s="125"/>
    </row>
    <row r="27" spans="1:5" x14ac:dyDescent="0.3">
      <c r="A27" s="150" t="str">
        <f ca="1">IF(ISTEXT('Udregning af resultater'!CE19),"",'Udregning af resultater'!CE19)</f>
        <v/>
      </c>
      <c r="B27" s="126" t="str">
        <f ca="1">IF(ISBLANK('Udregning af resultater'!CF19),"",'Udregning af resultater'!CF19)</f>
        <v/>
      </c>
      <c r="C27" s="149" t="str">
        <f ca="1">IF(ISTEXT('Udregning af resultater'!CG19),"",'Udregning af resultater'!CG19)</f>
        <v/>
      </c>
      <c r="D27" s="124" t="str">
        <f ca="1">IF(ISTEXT('Udregning af resultater'!CH19),"",'Udregning af resultater'!CH19)</f>
        <v/>
      </c>
      <c r="E27" s="125"/>
    </row>
    <row r="28" spans="1:5" x14ac:dyDescent="0.3">
      <c r="A28" s="150" t="str">
        <f ca="1">IF(ISTEXT('Udregning af resultater'!CE20),"",'Udregning af resultater'!CE20)</f>
        <v/>
      </c>
      <c r="B28" s="126" t="str">
        <f ca="1">IF(ISBLANK('Udregning af resultater'!CF20),"",'Udregning af resultater'!CF20)</f>
        <v/>
      </c>
      <c r="C28" s="149" t="str">
        <f ca="1">IF(ISTEXT('Udregning af resultater'!CG20),"",'Udregning af resultater'!CG20)</f>
        <v/>
      </c>
      <c r="D28" s="124" t="str">
        <f ca="1">IF(ISTEXT('Udregning af resultater'!CH20),"",'Udregning af resultater'!CH20)</f>
        <v/>
      </c>
      <c r="E28" s="125"/>
    </row>
    <row r="29" spans="1:5" x14ac:dyDescent="0.3">
      <c r="A29" s="150" t="str">
        <f ca="1">IF(ISTEXT('Udregning af resultater'!CE21),"",'Udregning af resultater'!CE21)</f>
        <v/>
      </c>
      <c r="B29" s="126" t="str">
        <f ca="1">IF(ISBLANK('Udregning af resultater'!CF21),"",'Udregning af resultater'!CF21)</f>
        <v/>
      </c>
      <c r="C29" s="149" t="str">
        <f ca="1">IF(ISTEXT('Udregning af resultater'!CG21),"",'Udregning af resultater'!CG21)</f>
        <v/>
      </c>
      <c r="D29" s="124" t="str">
        <f ca="1">IF(ISTEXT('Udregning af resultater'!CH21),"",'Udregning af resultater'!CH21)</f>
        <v/>
      </c>
      <c r="E29" s="125"/>
    </row>
    <row r="30" spans="1:5" x14ac:dyDescent="0.3">
      <c r="A30" s="150" t="str">
        <f ca="1">IF(ISTEXT('Udregning af resultater'!CE22),"",'Udregning af resultater'!CE22)</f>
        <v/>
      </c>
      <c r="B30" s="126" t="str">
        <f ca="1">IF(ISBLANK('Udregning af resultater'!CF22),"",'Udregning af resultater'!CF22)</f>
        <v/>
      </c>
      <c r="C30" s="149" t="str">
        <f ca="1">IF(ISTEXT('Udregning af resultater'!CG22),"",'Udregning af resultater'!CG22)</f>
        <v/>
      </c>
      <c r="D30" s="124" t="str">
        <f ca="1">IF(ISTEXT('Udregning af resultater'!CH22),"",'Udregning af resultater'!CH22)</f>
        <v/>
      </c>
      <c r="E30" s="125"/>
    </row>
    <row r="31" spans="1:5" x14ac:dyDescent="0.3">
      <c r="A31" s="150" t="str">
        <f ca="1">IF(ISTEXT('Udregning af resultater'!CE23),"",'Udregning af resultater'!CE23)</f>
        <v/>
      </c>
      <c r="B31" s="126" t="str">
        <f ca="1">IF(ISBLANK('Udregning af resultater'!CF23),"",'Udregning af resultater'!CF23)</f>
        <v/>
      </c>
      <c r="C31" s="149" t="str">
        <f ca="1">IF(ISTEXT('Udregning af resultater'!CG23),"",'Udregning af resultater'!CG23)</f>
        <v/>
      </c>
      <c r="D31" s="124" t="str">
        <f ca="1">IF(ISTEXT('Udregning af resultater'!CH23),"",'Udregning af resultater'!CH23)</f>
        <v/>
      </c>
      <c r="E31" s="125"/>
    </row>
    <row r="32" spans="1:5" x14ac:dyDescent="0.3">
      <c r="A32" s="150" t="str">
        <f ca="1">IF(ISTEXT('Udregning af resultater'!CE24),"",'Udregning af resultater'!CE24)</f>
        <v/>
      </c>
      <c r="B32" s="126" t="str">
        <f ca="1">IF(ISBLANK('Udregning af resultater'!CF24),"",'Udregning af resultater'!CF24)</f>
        <v/>
      </c>
      <c r="C32" s="149" t="str">
        <f ca="1">IF(ISTEXT('Udregning af resultater'!CG24),"",'Udregning af resultater'!CG24)</f>
        <v/>
      </c>
      <c r="D32" s="124" t="str">
        <f ca="1">IF(ISTEXT('Udregning af resultater'!CH24),"",'Udregning af resultater'!CH24)</f>
        <v/>
      </c>
      <c r="E32" s="125"/>
    </row>
    <row r="33" spans="1:5" x14ac:dyDescent="0.3">
      <c r="A33" s="150" t="str">
        <f ca="1">IF(ISTEXT('Udregning af resultater'!CE25),"",'Udregning af resultater'!CE25)</f>
        <v/>
      </c>
      <c r="B33" s="126" t="str">
        <f ca="1">IF(ISBLANK('Udregning af resultater'!CF25),"",'Udregning af resultater'!CF25)</f>
        <v/>
      </c>
      <c r="C33" s="149" t="str">
        <f ca="1">IF(ISTEXT('Udregning af resultater'!CG25),"",'Udregning af resultater'!CG25)</f>
        <v/>
      </c>
      <c r="D33" s="124" t="str">
        <f ca="1">IF(ISTEXT('Udregning af resultater'!CH25),"",'Udregning af resultater'!CH25)</f>
        <v/>
      </c>
      <c r="E33" s="125"/>
    </row>
    <row r="34" spans="1:5" x14ac:dyDescent="0.3">
      <c r="A34" s="150" t="str">
        <f ca="1">IF(ISTEXT('Udregning af resultater'!CE26),"",'Udregning af resultater'!CE26)</f>
        <v/>
      </c>
      <c r="B34" s="126" t="str">
        <f ca="1">IF(ISBLANK('Udregning af resultater'!CF26),"",'Udregning af resultater'!CF26)</f>
        <v/>
      </c>
      <c r="C34" s="149" t="str">
        <f ca="1">IF(ISTEXT('Udregning af resultater'!CG26),"",'Udregning af resultater'!CG26)</f>
        <v/>
      </c>
      <c r="D34" s="124" t="str">
        <f ca="1">IF(ISTEXT('Udregning af resultater'!CH26),"",'Udregning af resultater'!CH26)</f>
        <v/>
      </c>
      <c r="E34" s="125"/>
    </row>
    <row r="35" spans="1:5" x14ac:dyDescent="0.3">
      <c r="A35" s="150" t="str">
        <f ca="1">IF(ISTEXT('Udregning af resultater'!CE27),"",'Udregning af resultater'!CE27)</f>
        <v/>
      </c>
      <c r="B35" s="126" t="str">
        <f ca="1">IF(ISBLANK('Udregning af resultater'!CF27),"",'Udregning af resultater'!CF27)</f>
        <v/>
      </c>
      <c r="C35" s="149" t="str">
        <f ca="1">IF(ISTEXT('Udregning af resultater'!CG27),"",'Udregning af resultater'!CG27)</f>
        <v/>
      </c>
      <c r="D35" s="124" t="str">
        <f ca="1">IF(ISTEXT('Udregning af resultater'!CH27),"",'Udregning af resultater'!CH27)</f>
        <v/>
      </c>
      <c r="E35" s="125"/>
    </row>
    <row r="36" spans="1:5" x14ac:dyDescent="0.3">
      <c r="A36" s="150" t="str">
        <f ca="1">IF(ISTEXT('Udregning af resultater'!CE28),"",'Udregning af resultater'!CE28)</f>
        <v/>
      </c>
      <c r="B36" s="126" t="str">
        <f ca="1">IF(ISBLANK('Udregning af resultater'!CF28),"",'Udregning af resultater'!CF28)</f>
        <v/>
      </c>
      <c r="C36" s="149" t="str">
        <f ca="1">IF(ISTEXT('Udregning af resultater'!CG28),"",'Udregning af resultater'!CG28)</f>
        <v/>
      </c>
      <c r="D36" s="124" t="str">
        <f ca="1">IF(ISTEXT('Udregning af resultater'!CH28),"",'Udregning af resultater'!CH28)</f>
        <v/>
      </c>
      <c r="E36" s="125"/>
    </row>
    <row r="37" spans="1:5" x14ac:dyDescent="0.3">
      <c r="A37" s="150" t="str">
        <f ca="1">IF(ISTEXT('Udregning af resultater'!CE29),"",'Udregning af resultater'!CE29)</f>
        <v/>
      </c>
      <c r="B37" s="126" t="str">
        <f ca="1">IF(ISBLANK('Udregning af resultater'!CF29),"",'Udregning af resultater'!CF29)</f>
        <v/>
      </c>
      <c r="C37" s="149" t="str">
        <f ca="1">IF(ISTEXT('Udregning af resultater'!CG29),"",'Udregning af resultater'!CG29)</f>
        <v/>
      </c>
      <c r="D37" s="124" t="str">
        <f ca="1">IF(ISTEXT('Udregning af resultater'!CH29),"",'Udregning af resultater'!CH29)</f>
        <v/>
      </c>
      <c r="E37" s="125"/>
    </row>
    <row r="38" spans="1:5" x14ac:dyDescent="0.3">
      <c r="A38" s="150" t="str">
        <f ca="1">IF(ISTEXT('Udregning af resultater'!CE30),"",'Udregning af resultater'!CE30)</f>
        <v/>
      </c>
      <c r="B38" s="126" t="str">
        <f ca="1">IF(ISBLANK('Udregning af resultater'!CF30),"",'Udregning af resultater'!CF30)</f>
        <v/>
      </c>
      <c r="C38" s="149" t="str">
        <f ca="1">IF(ISTEXT('Udregning af resultater'!CG30),"",'Udregning af resultater'!CG30)</f>
        <v/>
      </c>
      <c r="D38" s="124" t="str">
        <f ca="1">IF(ISTEXT('Udregning af resultater'!CH30),"",'Udregning af resultater'!CH30)</f>
        <v/>
      </c>
      <c r="E38" s="125"/>
    </row>
    <row r="39" spans="1:5" x14ac:dyDescent="0.3">
      <c r="A39" s="150" t="str">
        <f ca="1">IF(ISTEXT('Udregning af resultater'!CE31),"",'Udregning af resultater'!CE31)</f>
        <v/>
      </c>
      <c r="B39" s="126" t="str">
        <f ca="1">IF(ISBLANK('Udregning af resultater'!CF31),"",'Udregning af resultater'!CF31)</f>
        <v/>
      </c>
      <c r="C39" s="149" t="str">
        <f ca="1">IF(ISTEXT('Udregning af resultater'!CG31),"",'Udregning af resultater'!CG31)</f>
        <v/>
      </c>
      <c r="D39" s="124" t="str">
        <f ca="1">IF(ISTEXT('Udregning af resultater'!CH31),"",'Udregning af resultater'!CH31)</f>
        <v/>
      </c>
      <c r="E39" s="125"/>
    </row>
    <row r="40" spans="1:5" x14ac:dyDescent="0.3">
      <c r="A40" s="150" t="str">
        <f ca="1">IF(ISTEXT('Udregning af resultater'!CE32),"",'Udregning af resultater'!CE32)</f>
        <v/>
      </c>
      <c r="B40" s="126" t="str">
        <f ca="1">IF(ISBLANK('Udregning af resultater'!CF32),"",'Udregning af resultater'!CF32)</f>
        <v/>
      </c>
      <c r="C40" s="149" t="str">
        <f ca="1">IF(ISTEXT('Udregning af resultater'!CG32),"",'Udregning af resultater'!CG32)</f>
        <v/>
      </c>
      <c r="D40" s="124" t="str">
        <f ca="1">IF(ISTEXT('Udregning af resultater'!CH32),"",'Udregning af resultater'!CH32)</f>
        <v/>
      </c>
      <c r="E40" s="125"/>
    </row>
    <row r="41" spans="1:5" x14ac:dyDescent="0.3">
      <c r="A41" s="150" t="str">
        <f ca="1">IF(ISTEXT('Udregning af resultater'!CE33),"",'Udregning af resultater'!CE33)</f>
        <v/>
      </c>
      <c r="B41" s="126" t="str">
        <f ca="1">IF(ISBLANK('Udregning af resultater'!CF33),"",'Udregning af resultater'!CF33)</f>
        <v/>
      </c>
      <c r="C41" s="149" t="str">
        <f ca="1">IF(ISTEXT('Udregning af resultater'!CG33),"",'Udregning af resultater'!CG33)</f>
        <v/>
      </c>
      <c r="D41" s="124" t="str">
        <f ca="1">IF(ISTEXT('Udregning af resultater'!CH33),"",'Udregning af resultater'!CH33)</f>
        <v/>
      </c>
      <c r="E41" s="125"/>
    </row>
    <row r="42" spans="1:5" x14ac:dyDescent="0.3">
      <c r="A42" s="150" t="str">
        <f ca="1">IF(ISTEXT('Udregning af resultater'!CE34),"",'Udregning af resultater'!CE34)</f>
        <v/>
      </c>
      <c r="B42" s="126" t="str">
        <f ca="1">IF(ISBLANK('Udregning af resultater'!CF34),"",'Udregning af resultater'!CF34)</f>
        <v/>
      </c>
      <c r="C42" s="149" t="str">
        <f ca="1">IF(ISTEXT('Udregning af resultater'!CG34),"",'Udregning af resultater'!CG34)</f>
        <v/>
      </c>
      <c r="D42" s="124" t="str">
        <f ca="1">IF(ISTEXT('Udregning af resultater'!CH34),"",'Udregning af resultater'!CH34)</f>
        <v/>
      </c>
      <c r="E42" s="125"/>
    </row>
    <row r="43" spans="1:5" x14ac:dyDescent="0.3">
      <c r="A43" s="150" t="str">
        <f ca="1">IF(ISTEXT('Udregning af resultater'!CE35),"",'Udregning af resultater'!CE35)</f>
        <v/>
      </c>
      <c r="B43" s="126" t="str">
        <f ca="1">IF(ISBLANK('Udregning af resultater'!CF35),"",'Udregning af resultater'!CF35)</f>
        <v/>
      </c>
      <c r="C43" s="149" t="str">
        <f ca="1">IF(ISTEXT('Udregning af resultater'!CG35),"",'Udregning af resultater'!CG35)</f>
        <v/>
      </c>
      <c r="D43" s="124" t="str">
        <f ca="1">IF(ISTEXT('Udregning af resultater'!CH35),"",'Udregning af resultater'!CH35)</f>
        <v/>
      </c>
      <c r="E43" s="125"/>
    </row>
    <row r="44" spans="1:5" x14ac:dyDescent="0.3">
      <c r="A44" s="150" t="str">
        <f ca="1">IF(ISTEXT('Udregning af resultater'!CE36),"",'Udregning af resultater'!CE36)</f>
        <v/>
      </c>
      <c r="B44" s="126" t="str">
        <f ca="1">IF(ISBLANK('Udregning af resultater'!CF36),"",'Udregning af resultater'!CF36)</f>
        <v/>
      </c>
      <c r="C44" s="149" t="str">
        <f ca="1">IF(ISTEXT('Udregning af resultater'!CG36),"",'Udregning af resultater'!CG36)</f>
        <v/>
      </c>
      <c r="D44" s="124" t="str">
        <f ca="1">IF(ISTEXT('Udregning af resultater'!CH36),"",'Udregning af resultater'!CH36)</f>
        <v/>
      </c>
      <c r="E44" s="125"/>
    </row>
    <row r="45" spans="1:5" x14ac:dyDescent="0.3">
      <c r="A45" s="150" t="str">
        <f ca="1">IF(ISTEXT('Udregning af resultater'!CE37),"",'Udregning af resultater'!CE37)</f>
        <v/>
      </c>
      <c r="B45" s="126" t="str">
        <f ca="1">IF(ISBLANK('Udregning af resultater'!CF37),"",'Udregning af resultater'!CF37)</f>
        <v/>
      </c>
      <c r="C45" s="149" t="str">
        <f ca="1">IF(ISTEXT('Udregning af resultater'!CG37),"",'Udregning af resultater'!CG37)</f>
        <v/>
      </c>
      <c r="D45" s="124" t="str">
        <f ca="1">IF(ISTEXT('Udregning af resultater'!CH37),"",'Udregning af resultater'!CH37)</f>
        <v/>
      </c>
      <c r="E45" s="125"/>
    </row>
    <row r="46" spans="1:5" x14ac:dyDescent="0.3">
      <c r="A46" s="150" t="str">
        <f ca="1">IF(ISTEXT('Udregning af resultater'!CE38),"",'Udregning af resultater'!CE38)</f>
        <v/>
      </c>
      <c r="B46" s="126" t="str">
        <f ca="1">IF(ISBLANK('Udregning af resultater'!CF38),"",'Udregning af resultater'!CF38)</f>
        <v/>
      </c>
      <c r="C46" s="149" t="str">
        <f ca="1">IF(ISTEXT('Udregning af resultater'!CG38),"",'Udregning af resultater'!CG38)</f>
        <v/>
      </c>
      <c r="D46" s="124" t="str">
        <f ca="1">IF(ISTEXT('Udregning af resultater'!CH38),"",'Udregning af resultater'!CH38)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90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5" x14ac:dyDescent="0.3">
      <c r="A11" s="150" t="str">
        <f ca="1">IF(ISTEXT('Udregning af resultater'!CE43),"",'Udregning af resultater'!CE43)</f>
        <v/>
      </c>
      <c r="B11" s="126" t="str">
        <f ca="1">IF(ISBLANK('Udregning af resultater'!CF43),"",'Udregning af resultater'!CF43)</f>
        <v/>
      </c>
      <c r="C11" s="149" t="str">
        <f ca="1">IF(ISTEXT('Udregning af resultater'!CG43),"",'Udregning af resultater'!CG43)</f>
        <v/>
      </c>
      <c r="D11" s="124" t="str">
        <f ca="1">IF(ISTEXT('Udregning af resultater'!CH43),"",'Udregning af resultater'!CH43)</f>
        <v/>
      </c>
      <c r="E11" s="113"/>
    </row>
    <row r="12" spans="1:5" x14ac:dyDescent="0.3">
      <c r="A12" s="150" t="str">
        <f ca="1">IF(ISTEXT('Udregning af resultater'!CE44),"",'Udregning af resultater'!CE44)</f>
        <v/>
      </c>
      <c r="B12" s="126" t="str">
        <f ca="1">IF(ISBLANK('Udregning af resultater'!CF44),"",'Udregning af resultater'!CF44)</f>
        <v/>
      </c>
      <c r="C12" s="149" t="str">
        <f ca="1">IF(ISTEXT('Udregning af resultater'!CG44),"",'Udregning af resultater'!CG44)</f>
        <v/>
      </c>
      <c r="D12" s="124" t="str">
        <f ca="1">IF(ISTEXT('Udregning af resultater'!CH44),"",'Udregning af resultater'!CH44)</f>
        <v/>
      </c>
      <c r="E12" s="125"/>
    </row>
    <row r="13" spans="1:5" x14ac:dyDescent="0.3">
      <c r="A13" s="150" t="str">
        <f ca="1">IF(ISTEXT('Udregning af resultater'!CE45),"",'Udregning af resultater'!CE45)</f>
        <v/>
      </c>
      <c r="B13" s="126" t="str">
        <f ca="1">IF(ISBLANK('Udregning af resultater'!CF45),"",'Udregning af resultater'!CF45)</f>
        <v/>
      </c>
      <c r="C13" s="149" t="str">
        <f ca="1">IF(ISTEXT('Udregning af resultater'!CG45),"",'Udregning af resultater'!CG45)</f>
        <v/>
      </c>
      <c r="D13" s="124" t="str">
        <f ca="1">IF(ISTEXT('Udregning af resultater'!CH45),"",'Udregning af resultater'!CH45)</f>
        <v/>
      </c>
      <c r="E13" s="125"/>
    </row>
    <row r="14" spans="1:5" x14ac:dyDescent="0.3">
      <c r="A14" s="150" t="str">
        <f ca="1">IF(ISTEXT('Udregning af resultater'!CE46),"",'Udregning af resultater'!CE46)</f>
        <v/>
      </c>
      <c r="B14" s="126" t="str">
        <f ca="1">IF(ISBLANK('Udregning af resultater'!CF46),"",'Udregning af resultater'!CF46)</f>
        <v/>
      </c>
      <c r="C14" s="149" t="str">
        <f ca="1">IF(ISTEXT('Udregning af resultater'!CG46),"",'Udregning af resultater'!CG46)</f>
        <v/>
      </c>
      <c r="D14" s="124" t="str">
        <f ca="1">IF(ISTEXT('Udregning af resultater'!CH46),"",'Udregning af resultater'!CH46)</f>
        <v/>
      </c>
      <c r="E14" s="125"/>
    </row>
    <row r="15" spans="1:5" x14ac:dyDescent="0.3">
      <c r="A15" s="150" t="str">
        <f ca="1">IF(ISTEXT('Udregning af resultater'!CE47),"",'Udregning af resultater'!CE47)</f>
        <v/>
      </c>
      <c r="B15" s="126" t="str">
        <f ca="1">IF(ISBLANK('Udregning af resultater'!CF47),"",'Udregning af resultater'!CF47)</f>
        <v/>
      </c>
      <c r="C15" s="149" t="str">
        <f ca="1">IF(ISTEXT('Udregning af resultater'!CG47),"",'Udregning af resultater'!CG47)</f>
        <v/>
      </c>
      <c r="D15" s="124" t="str">
        <f ca="1">IF(ISTEXT('Udregning af resultater'!CH47),"",'Udregning af resultater'!CH47)</f>
        <v/>
      </c>
      <c r="E15" s="125"/>
    </row>
    <row r="16" spans="1:5" x14ac:dyDescent="0.3">
      <c r="A16" s="150" t="str">
        <f ca="1">IF(ISTEXT('Udregning af resultater'!CE48),"",'Udregning af resultater'!CE48)</f>
        <v/>
      </c>
      <c r="B16" s="126" t="str">
        <f ca="1">IF(ISBLANK('Udregning af resultater'!CF48),"",'Udregning af resultater'!CF48)</f>
        <v/>
      </c>
      <c r="C16" s="149" t="str">
        <f ca="1">IF(ISTEXT('Udregning af resultater'!CG48),"",'Udregning af resultater'!CG48)</f>
        <v/>
      </c>
      <c r="D16" s="124" t="str">
        <f ca="1">IF(ISTEXT('Udregning af resultater'!CH48),"",'Udregning af resultater'!CH48)</f>
        <v/>
      </c>
      <c r="E16" s="125"/>
    </row>
    <row r="17" spans="1:5" x14ac:dyDescent="0.3">
      <c r="A17" s="150" t="str">
        <f ca="1">IF(ISTEXT('Udregning af resultater'!CE49),"",'Udregning af resultater'!CE49)</f>
        <v/>
      </c>
      <c r="B17" s="126" t="str">
        <f ca="1">IF(ISBLANK('Udregning af resultater'!CF49),"",'Udregning af resultater'!CF49)</f>
        <v/>
      </c>
      <c r="C17" s="149" t="str">
        <f ca="1">IF(ISTEXT('Udregning af resultater'!CG49),"",'Udregning af resultater'!CG49)</f>
        <v/>
      </c>
      <c r="D17" s="124" t="str">
        <f ca="1">IF(ISTEXT('Udregning af resultater'!CH49),"",'Udregning af resultater'!CH49)</f>
        <v/>
      </c>
      <c r="E17" s="125"/>
    </row>
    <row r="18" spans="1:5" x14ac:dyDescent="0.3">
      <c r="A18" s="150" t="str">
        <f ca="1">IF(ISTEXT('Udregning af resultater'!CE50),"",'Udregning af resultater'!CE50)</f>
        <v/>
      </c>
      <c r="B18" s="126" t="str">
        <f ca="1">IF(ISBLANK('Udregning af resultater'!CF50),"",'Udregning af resultater'!CF50)</f>
        <v/>
      </c>
      <c r="C18" s="149" t="str">
        <f ca="1">IF(ISTEXT('Udregning af resultater'!CG50),"",'Udregning af resultater'!CG50)</f>
        <v/>
      </c>
      <c r="D18" s="124" t="str">
        <f ca="1">IF(ISTEXT('Udregning af resultater'!CH50),"",'Udregning af resultater'!CH50)</f>
        <v/>
      </c>
      <c r="E18" s="125"/>
    </row>
    <row r="19" spans="1:5" x14ac:dyDescent="0.3">
      <c r="A19" s="150" t="str">
        <f ca="1">IF(ISTEXT('Udregning af resultater'!CE51),"",'Udregning af resultater'!CE51)</f>
        <v/>
      </c>
      <c r="B19" s="126" t="str">
        <f ca="1">IF(ISBLANK('Udregning af resultater'!CF51),"",'Udregning af resultater'!CF51)</f>
        <v/>
      </c>
      <c r="C19" s="149" t="str">
        <f ca="1">IF(ISTEXT('Udregning af resultater'!CG51),"",'Udregning af resultater'!CG51)</f>
        <v/>
      </c>
      <c r="D19" s="124" t="str">
        <f ca="1">IF(ISTEXT('Udregning af resultater'!CH51),"",'Udregning af resultater'!CH51)</f>
        <v/>
      </c>
      <c r="E19" s="125"/>
    </row>
    <row r="20" spans="1:5" x14ac:dyDescent="0.3">
      <c r="A20" s="150" t="str">
        <f ca="1">IF(ISTEXT('Udregning af resultater'!CE52),"",'Udregning af resultater'!CE52)</f>
        <v/>
      </c>
      <c r="B20" s="126" t="str">
        <f ca="1">IF(ISBLANK('Udregning af resultater'!CF52),"",'Udregning af resultater'!CF52)</f>
        <v/>
      </c>
      <c r="C20" s="149" t="str">
        <f ca="1">IF(ISTEXT('Udregning af resultater'!CG52),"",'Udregning af resultater'!CG52)</f>
        <v/>
      </c>
      <c r="D20" s="124" t="str">
        <f ca="1">IF(ISTEXT('Udregning af resultater'!CH52),"",'Udregning af resultater'!CH52)</f>
        <v/>
      </c>
      <c r="E20" s="125"/>
    </row>
    <row r="21" spans="1:5" x14ac:dyDescent="0.3">
      <c r="A21" s="150" t="str">
        <f ca="1">IF(ISTEXT('Udregning af resultater'!CE53),"",'Udregning af resultater'!CE53)</f>
        <v/>
      </c>
      <c r="B21" s="126" t="str">
        <f ca="1">IF(ISBLANK('Udregning af resultater'!CF53),"",'Udregning af resultater'!CF53)</f>
        <v/>
      </c>
      <c r="C21" s="149" t="str">
        <f ca="1">IF(ISTEXT('Udregning af resultater'!CG53),"",'Udregning af resultater'!CG53)</f>
        <v/>
      </c>
      <c r="D21" s="124" t="str">
        <f ca="1">IF(ISTEXT('Udregning af resultater'!CH53),"",'Udregning af resultater'!CH53)</f>
        <v/>
      </c>
      <c r="E21" s="125"/>
    </row>
    <row r="22" spans="1:5" x14ac:dyDescent="0.3">
      <c r="A22" s="150" t="str">
        <f ca="1">IF(ISTEXT('Udregning af resultater'!CE54),"",'Udregning af resultater'!CE54)</f>
        <v/>
      </c>
      <c r="B22" s="126" t="str">
        <f ca="1">IF(ISBLANK('Udregning af resultater'!CF54),"",'Udregning af resultater'!CF54)</f>
        <v/>
      </c>
      <c r="C22" s="149" t="str">
        <f ca="1">IF(ISTEXT('Udregning af resultater'!CG54),"",'Udregning af resultater'!CG54)</f>
        <v/>
      </c>
      <c r="D22" s="124" t="str">
        <f ca="1">IF(ISTEXT('Udregning af resultater'!CH54),"",'Udregning af resultater'!CH54)</f>
        <v/>
      </c>
      <c r="E22" s="125"/>
    </row>
    <row r="23" spans="1:5" x14ac:dyDescent="0.3">
      <c r="A23" s="150" t="str">
        <f ca="1">IF(ISTEXT('Udregning af resultater'!CE55),"",'Udregning af resultater'!CE55)</f>
        <v/>
      </c>
      <c r="B23" s="126" t="str">
        <f ca="1">IF(ISBLANK('Udregning af resultater'!CF55),"",'Udregning af resultater'!CF55)</f>
        <v/>
      </c>
      <c r="C23" s="149" t="str">
        <f ca="1">IF(ISTEXT('Udregning af resultater'!CG55),"",'Udregning af resultater'!CG55)</f>
        <v/>
      </c>
      <c r="D23" s="124" t="str">
        <f ca="1">IF(ISTEXT('Udregning af resultater'!CH55),"",'Udregning af resultater'!CH55)</f>
        <v/>
      </c>
      <c r="E23" s="125"/>
    </row>
    <row r="24" spans="1:5" x14ac:dyDescent="0.3">
      <c r="A24" s="150" t="str">
        <f ca="1">IF(ISTEXT('Udregning af resultater'!CE56),"",'Udregning af resultater'!CE56)</f>
        <v/>
      </c>
      <c r="B24" s="126" t="str">
        <f ca="1">IF(ISBLANK('Udregning af resultater'!CF56),"",'Udregning af resultater'!CF56)</f>
        <v/>
      </c>
      <c r="C24" s="149" t="str">
        <f ca="1">IF(ISTEXT('Udregning af resultater'!CG56),"",'Udregning af resultater'!CG56)</f>
        <v/>
      </c>
      <c r="D24" s="124" t="str">
        <f ca="1">IF(ISTEXT('Udregning af resultater'!CH56),"",'Udregning af resultater'!CH56)</f>
        <v/>
      </c>
      <c r="E24" s="125"/>
    </row>
    <row r="25" spans="1:5" x14ac:dyDescent="0.3">
      <c r="A25" s="150" t="str">
        <f ca="1">IF(ISTEXT('Udregning af resultater'!CE57),"",'Udregning af resultater'!CE57)</f>
        <v/>
      </c>
      <c r="B25" s="126" t="str">
        <f ca="1">IF(ISBLANK('Udregning af resultater'!CF57),"",'Udregning af resultater'!CF57)</f>
        <v/>
      </c>
      <c r="C25" s="149" t="str">
        <f ca="1">IF(ISTEXT('Udregning af resultater'!CG57),"",'Udregning af resultater'!CG57)</f>
        <v/>
      </c>
      <c r="D25" s="124" t="str">
        <f ca="1">IF(ISTEXT('Udregning af resultater'!CH57),"",'Udregning af resultater'!CH57)</f>
        <v/>
      </c>
      <c r="E25" s="125"/>
    </row>
    <row r="26" spans="1:5" x14ac:dyDescent="0.3">
      <c r="A26" s="150" t="str">
        <f ca="1">IF(ISTEXT('Udregning af resultater'!CE58),"",'Udregning af resultater'!CE58)</f>
        <v/>
      </c>
      <c r="B26" s="126" t="str">
        <f ca="1">IF(ISBLANK('Udregning af resultater'!CF58),"",'Udregning af resultater'!CF58)</f>
        <v/>
      </c>
      <c r="C26" s="149" t="str">
        <f ca="1">IF(ISTEXT('Udregning af resultater'!CG58),"",'Udregning af resultater'!CG58)</f>
        <v/>
      </c>
      <c r="D26" s="124" t="str">
        <f ca="1">IF(ISTEXT('Udregning af resultater'!CH58),"",'Udregning af resultater'!CH58)</f>
        <v/>
      </c>
      <c r="E26" s="125"/>
    </row>
    <row r="27" spans="1:5" x14ac:dyDescent="0.3">
      <c r="A27" s="150" t="str">
        <f ca="1">IF(ISTEXT('Udregning af resultater'!CE59),"",'Udregning af resultater'!CE59)</f>
        <v/>
      </c>
      <c r="B27" s="126" t="str">
        <f ca="1">IF(ISBLANK('Udregning af resultater'!CF59),"",'Udregning af resultater'!CF59)</f>
        <v/>
      </c>
      <c r="C27" s="149" t="str">
        <f ca="1">IF(ISTEXT('Udregning af resultater'!CG59),"",'Udregning af resultater'!CG59)</f>
        <v/>
      </c>
      <c r="D27" s="124" t="str">
        <f ca="1">IF(ISTEXT('Udregning af resultater'!CH59),"",'Udregning af resultater'!CH59)</f>
        <v/>
      </c>
      <c r="E27" s="125"/>
    </row>
    <row r="28" spans="1:5" x14ac:dyDescent="0.3">
      <c r="A28" s="150" t="str">
        <f ca="1">IF(ISTEXT('Udregning af resultater'!CE60),"",'Udregning af resultater'!CE60)</f>
        <v/>
      </c>
      <c r="B28" s="126" t="str">
        <f ca="1">IF(ISBLANK('Udregning af resultater'!CF60),"",'Udregning af resultater'!CF60)</f>
        <v/>
      </c>
      <c r="C28" s="149" t="str">
        <f ca="1">IF(ISTEXT('Udregning af resultater'!CG60),"",'Udregning af resultater'!CG60)</f>
        <v/>
      </c>
      <c r="D28" s="124" t="str">
        <f ca="1">IF(ISTEXT('Udregning af resultater'!CH60),"",'Udregning af resultater'!CH60)</f>
        <v/>
      </c>
      <c r="E28" s="125"/>
    </row>
    <row r="29" spans="1:5" x14ac:dyDescent="0.3">
      <c r="A29" s="150" t="str">
        <f ca="1">IF(ISTEXT('Udregning af resultater'!CE61),"",'Udregning af resultater'!CE61)</f>
        <v/>
      </c>
      <c r="B29" s="126" t="str">
        <f ca="1">IF(ISBLANK('Udregning af resultater'!CF61),"",'Udregning af resultater'!CF61)</f>
        <v/>
      </c>
      <c r="C29" s="149" t="str">
        <f ca="1">IF(ISTEXT('Udregning af resultater'!CG61),"",'Udregning af resultater'!CG61)</f>
        <v/>
      </c>
      <c r="D29" s="124" t="str">
        <f ca="1">IF(ISTEXT('Udregning af resultater'!CH61),"",'Udregning af resultater'!CH61)</f>
        <v/>
      </c>
      <c r="E29" s="125"/>
    </row>
    <row r="30" spans="1:5" x14ac:dyDescent="0.3">
      <c r="A30" s="150" t="str">
        <f ca="1">IF(ISTEXT('Udregning af resultater'!CE62),"",'Udregning af resultater'!CE62)</f>
        <v/>
      </c>
      <c r="B30" s="126" t="str">
        <f ca="1">IF(ISBLANK('Udregning af resultater'!CF62),"",'Udregning af resultater'!CF62)</f>
        <v/>
      </c>
      <c r="C30" s="149" t="str">
        <f ca="1">IF(ISTEXT('Udregning af resultater'!CG62),"",'Udregning af resultater'!CG62)</f>
        <v/>
      </c>
      <c r="D30" s="124" t="str">
        <f ca="1">IF(ISTEXT('Udregning af resultater'!CH62),"",'Udregning af resultater'!CH62)</f>
        <v/>
      </c>
      <c r="E30" s="125"/>
    </row>
    <row r="31" spans="1:5" x14ac:dyDescent="0.3">
      <c r="A31" s="150" t="str">
        <f ca="1">IF(ISTEXT('Udregning af resultater'!CE63),"",'Udregning af resultater'!CE63)</f>
        <v/>
      </c>
      <c r="B31" s="126" t="str">
        <f ca="1">IF(ISBLANK('Udregning af resultater'!CF63),"",'Udregning af resultater'!CF63)</f>
        <v/>
      </c>
      <c r="C31" s="149" t="str">
        <f ca="1">IF(ISTEXT('Udregning af resultater'!CG63),"",'Udregning af resultater'!CG63)</f>
        <v/>
      </c>
      <c r="D31" s="124" t="str">
        <f ca="1">IF(ISTEXT('Udregning af resultater'!CH63),"",'Udregning af resultater'!CH63)</f>
        <v/>
      </c>
      <c r="E31" s="125"/>
    </row>
    <row r="32" spans="1:5" x14ac:dyDescent="0.3">
      <c r="A32" s="150" t="str">
        <f ca="1">IF(ISTEXT('Udregning af resultater'!CE64),"",'Udregning af resultater'!CE64)</f>
        <v/>
      </c>
      <c r="B32" s="126" t="str">
        <f ca="1">IF(ISBLANK('Udregning af resultater'!CF64),"",'Udregning af resultater'!CF64)</f>
        <v/>
      </c>
      <c r="C32" s="149" t="str">
        <f ca="1">IF(ISTEXT('Udregning af resultater'!CG64),"",'Udregning af resultater'!CG64)</f>
        <v/>
      </c>
      <c r="D32" s="124" t="str">
        <f ca="1">IF(ISTEXT('Udregning af resultater'!CH64),"",'Udregning af resultater'!CH64)</f>
        <v/>
      </c>
      <c r="E32" s="125"/>
    </row>
    <row r="33" spans="1:5" x14ac:dyDescent="0.3">
      <c r="A33" s="150" t="str">
        <f ca="1">IF(ISTEXT('Udregning af resultater'!CE65),"",'Udregning af resultater'!CE65)</f>
        <v/>
      </c>
      <c r="B33" s="126" t="str">
        <f ca="1">IF(ISBLANK('Udregning af resultater'!CF65),"",'Udregning af resultater'!CF65)</f>
        <v/>
      </c>
      <c r="C33" s="149" t="str">
        <f ca="1">IF(ISTEXT('Udregning af resultater'!CG65),"",'Udregning af resultater'!CG65)</f>
        <v/>
      </c>
      <c r="D33" s="124" t="str">
        <f ca="1">IF(ISTEXT('Udregning af resultater'!CH65),"",'Udregning af resultater'!CH65)</f>
        <v/>
      </c>
      <c r="E33" s="125"/>
    </row>
    <row r="34" spans="1:5" x14ac:dyDescent="0.3">
      <c r="A34" s="150" t="str">
        <f ca="1">IF(ISTEXT('Udregning af resultater'!CE66),"",'Udregning af resultater'!CE66)</f>
        <v/>
      </c>
      <c r="B34" s="126" t="str">
        <f ca="1">IF(ISBLANK('Udregning af resultater'!CF66),"",'Udregning af resultater'!CF66)</f>
        <v/>
      </c>
      <c r="C34" s="149" t="str">
        <f ca="1">IF(ISTEXT('Udregning af resultater'!CG66),"",'Udregning af resultater'!CG66)</f>
        <v/>
      </c>
      <c r="D34" s="124" t="str">
        <f ca="1">IF(ISTEXT('Udregning af resultater'!CH66),"",'Udregning af resultater'!CH66)</f>
        <v/>
      </c>
      <c r="E34" s="125"/>
    </row>
    <row r="35" spans="1:5" x14ac:dyDescent="0.3">
      <c r="A35" s="150" t="str">
        <f ca="1">IF(ISTEXT('Udregning af resultater'!CE67),"",'Udregning af resultater'!CE67)</f>
        <v/>
      </c>
      <c r="B35" s="126" t="str">
        <f ca="1">IF(ISBLANK('Udregning af resultater'!CF67),"",'Udregning af resultater'!CF67)</f>
        <v/>
      </c>
      <c r="C35" s="149" t="str">
        <f ca="1">IF(ISTEXT('Udregning af resultater'!CG67),"",'Udregning af resultater'!CG67)</f>
        <v/>
      </c>
      <c r="D35" s="124" t="str">
        <f ca="1">IF(ISTEXT('Udregning af resultater'!CH67),"",'Udregning af resultater'!CH67)</f>
        <v/>
      </c>
      <c r="E35" s="125"/>
    </row>
    <row r="36" spans="1:5" x14ac:dyDescent="0.3">
      <c r="A36" s="150" t="str">
        <f ca="1">IF(ISTEXT('Udregning af resultater'!CE68),"",'Udregning af resultater'!CE68)</f>
        <v/>
      </c>
      <c r="B36" s="126" t="str">
        <f ca="1">IF(ISBLANK('Udregning af resultater'!CF68),"",'Udregning af resultater'!CF68)</f>
        <v/>
      </c>
      <c r="C36" s="149" t="str">
        <f ca="1">IF(ISTEXT('Udregning af resultater'!CG68),"",'Udregning af resultater'!CG68)</f>
        <v/>
      </c>
      <c r="D36" s="124" t="str">
        <f ca="1">IF(ISTEXT('Udregning af resultater'!CH68),"",'Udregning af resultater'!CH68)</f>
        <v/>
      </c>
      <c r="E36" s="125"/>
    </row>
    <row r="37" spans="1:5" x14ac:dyDescent="0.3">
      <c r="A37" s="150" t="str">
        <f ca="1">IF(ISTEXT('Udregning af resultater'!CE69),"",'Udregning af resultater'!CE69)</f>
        <v/>
      </c>
      <c r="B37" s="126" t="str">
        <f ca="1">IF(ISBLANK('Udregning af resultater'!CF69),"",'Udregning af resultater'!CF69)</f>
        <v/>
      </c>
      <c r="C37" s="149" t="str">
        <f ca="1">IF(ISTEXT('Udregning af resultater'!CG69),"",'Udregning af resultater'!CG69)</f>
        <v/>
      </c>
      <c r="D37" s="124" t="str">
        <f ca="1">IF(ISTEXT('Udregning af resultater'!CH69),"",'Udregning af resultater'!CH69)</f>
        <v/>
      </c>
      <c r="E37" s="125"/>
    </row>
    <row r="38" spans="1:5" x14ac:dyDescent="0.3">
      <c r="A38" s="150" t="str">
        <f ca="1">IF(ISTEXT('Udregning af resultater'!CE70),"",'Udregning af resultater'!CE70)</f>
        <v/>
      </c>
      <c r="B38" s="126" t="str">
        <f ca="1">IF(ISBLANK('Udregning af resultater'!CF70),"",'Udregning af resultater'!CF70)</f>
        <v/>
      </c>
      <c r="C38" s="149" t="str">
        <f ca="1">IF(ISTEXT('Udregning af resultater'!CG70),"",'Udregning af resultater'!CG70)</f>
        <v/>
      </c>
      <c r="D38" s="124" t="str">
        <f ca="1">IF(ISTEXT('Udregning af resultater'!CH70),"",'Udregning af resultater'!CH70)</f>
        <v/>
      </c>
      <c r="E38" s="125"/>
    </row>
    <row r="39" spans="1:5" x14ac:dyDescent="0.3">
      <c r="A39" s="150" t="str">
        <f ca="1">IF(ISTEXT('Udregning af resultater'!CE71),"",'Udregning af resultater'!CE71)</f>
        <v/>
      </c>
      <c r="B39" s="126" t="str">
        <f ca="1">IF(ISBLANK('Udregning af resultater'!CF71),"",'Udregning af resultater'!CF71)</f>
        <v/>
      </c>
      <c r="C39" s="149" t="str">
        <f ca="1">IF(ISTEXT('Udregning af resultater'!CG71),"",'Udregning af resultater'!CG71)</f>
        <v/>
      </c>
      <c r="D39" s="124" t="str">
        <f ca="1">IF(ISTEXT('Udregning af resultater'!CH71),"",'Udregning af resultater'!CH71)</f>
        <v/>
      </c>
      <c r="E39" s="125"/>
    </row>
    <row r="40" spans="1:5" x14ac:dyDescent="0.3">
      <c r="A40" s="150" t="str">
        <f ca="1">IF(ISTEXT('Udregning af resultater'!CE72),"",'Udregning af resultater'!CE72)</f>
        <v/>
      </c>
      <c r="B40" s="126" t="str">
        <f ca="1">IF(ISBLANK('Udregning af resultater'!CF72),"",'Udregning af resultater'!CF72)</f>
        <v/>
      </c>
      <c r="C40" s="149" t="str">
        <f ca="1">IF(ISTEXT('Udregning af resultater'!CG72),"",'Udregning af resultater'!CG72)</f>
        <v/>
      </c>
      <c r="D40" s="124" t="str">
        <f ca="1">IF(ISTEXT('Udregning af resultater'!CH72),"",'Udregning af resultater'!CH72)</f>
        <v/>
      </c>
      <c r="E40" s="125"/>
    </row>
    <row r="41" spans="1:5" x14ac:dyDescent="0.3">
      <c r="A41" s="150" t="str">
        <f ca="1">IF(ISTEXT('Udregning af resultater'!CE73),"",'Udregning af resultater'!CE73)</f>
        <v/>
      </c>
      <c r="B41" s="126" t="str">
        <f ca="1">IF(ISBLANK('Udregning af resultater'!CF73),"",'Udregning af resultater'!CF73)</f>
        <v/>
      </c>
      <c r="C41" s="149" t="str">
        <f ca="1">IF(ISTEXT('Udregning af resultater'!CG73),"",'Udregning af resultater'!CG73)</f>
        <v/>
      </c>
      <c r="D41" s="124" t="str">
        <f ca="1">IF(ISTEXT('Udregning af resultater'!CH73),"",'Udregning af resultater'!CH73)</f>
        <v/>
      </c>
      <c r="E41" s="125"/>
    </row>
    <row r="42" spans="1:5" x14ac:dyDescent="0.3">
      <c r="A42" s="150" t="str">
        <f ca="1">IF(ISTEXT('Udregning af resultater'!CE74),"",'Udregning af resultater'!CE74)</f>
        <v/>
      </c>
      <c r="B42" s="126" t="str">
        <f ca="1">IF(ISBLANK('Udregning af resultater'!CF74),"",'Udregning af resultater'!CF74)</f>
        <v/>
      </c>
      <c r="C42" s="149" t="str">
        <f ca="1">IF(ISTEXT('Udregning af resultater'!CG74),"",'Udregning af resultater'!CG74)</f>
        <v/>
      </c>
      <c r="D42" s="124" t="str">
        <f ca="1">IF(ISTEXT('Udregning af resultater'!CH74),"",'Udregning af resultater'!CH74)</f>
        <v/>
      </c>
      <c r="E42" s="125"/>
    </row>
    <row r="43" spans="1:5" x14ac:dyDescent="0.3">
      <c r="A43" s="150" t="str">
        <f ca="1">IF(ISTEXT('Udregning af resultater'!CE75),"",'Udregning af resultater'!CE75)</f>
        <v/>
      </c>
      <c r="B43" s="126" t="str">
        <f ca="1">IF(ISBLANK('Udregning af resultater'!CF75),"",'Udregning af resultater'!CF75)</f>
        <v/>
      </c>
      <c r="C43" s="149" t="str">
        <f ca="1">IF(ISTEXT('Udregning af resultater'!CG75),"",'Udregning af resultater'!CG75)</f>
        <v/>
      </c>
      <c r="D43" s="124" t="str">
        <f ca="1">IF(ISTEXT('Udregning af resultater'!CH75),"",'Udregning af resultater'!CH75)</f>
        <v/>
      </c>
      <c r="E43" s="125"/>
    </row>
    <row r="44" spans="1:5" x14ac:dyDescent="0.3">
      <c r="A44" s="150" t="str">
        <f ca="1">IF(ISTEXT('Udregning af resultater'!CE76),"",'Udregning af resultater'!CE76)</f>
        <v/>
      </c>
      <c r="B44" s="126" t="str">
        <f ca="1">IF(ISBLANK('Udregning af resultater'!CF76),"",'Udregning af resultater'!CF76)</f>
        <v/>
      </c>
      <c r="C44" s="149" t="str">
        <f ca="1">IF(ISTEXT('Udregning af resultater'!CG76),"",'Udregning af resultater'!CG76)</f>
        <v/>
      </c>
      <c r="D44" s="124" t="str">
        <f ca="1">IF(ISTEXT('Udregning af resultater'!CH76),"",'Udregning af resultater'!CH76)</f>
        <v/>
      </c>
      <c r="E44" s="125"/>
    </row>
    <row r="45" spans="1:5" x14ac:dyDescent="0.3">
      <c r="A45" s="150" t="str">
        <f ca="1">IF(ISTEXT('Udregning af resultater'!CE77),"",'Udregning af resultater'!CE77)</f>
        <v/>
      </c>
      <c r="B45" s="126" t="str">
        <f ca="1">IF(ISBLANK('Udregning af resultater'!CF77),"",'Udregning af resultater'!CF77)</f>
        <v/>
      </c>
      <c r="C45" s="149" t="str">
        <f ca="1">IF(ISTEXT('Udregning af resultater'!CG77),"",'Udregning af resultater'!CG77)</f>
        <v/>
      </c>
      <c r="D45" s="124" t="str">
        <f ca="1">IF(ISTEXT('Udregning af resultater'!CH77),"",'Udregning af resultater'!CH77)</f>
        <v/>
      </c>
      <c r="E45" s="125"/>
    </row>
    <row r="46" spans="1:5" x14ac:dyDescent="0.3">
      <c r="A46" s="150" t="str">
        <f ca="1">IF(ISTEXT('Udregning af resultater'!CE78),"",'Udregning af resultater'!CE78)</f>
        <v/>
      </c>
      <c r="B46" s="126" t="str">
        <f ca="1">IF(ISBLANK('Udregning af resultater'!CF78),"",'Udregning af resultater'!CF78)</f>
        <v/>
      </c>
      <c r="C46" s="149" t="str">
        <f ca="1">IF(ISTEXT('Udregning af resultater'!CG78),"",'Udregning af resultater'!CG78)</f>
        <v/>
      </c>
      <c r="D46" s="124" t="str">
        <f ca="1">IF(ISTEXT('Udregning af resultater'!CH78),"",'Udregning af resultater'!CH78)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I46"/>
  <sheetViews>
    <sheetView showGridLines="0" tabSelected="1" workbookViewId="0">
      <selection activeCell="H10" sqref="H10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9" t="s">
        <v>97</v>
      </c>
      <c r="B1" s="369"/>
      <c r="C1" s="369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3.25" customHeight="1" x14ac:dyDescent="0.3">
      <c r="A2" s="134"/>
      <c r="B2" s="134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3.25" customHeight="1" x14ac:dyDescent="0.4">
      <c r="A3" s="214" t="s">
        <v>162</v>
      </c>
      <c r="B3" s="213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84</v>
      </c>
      <c r="F10" s="146" t="s">
        <v>100</v>
      </c>
      <c r="G10" s="146" t="s">
        <v>84</v>
      </c>
      <c r="H10" s="146" t="s">
        <v>101</v>
      </c>
      <c r="I10" s="146" t="s">
        <v>102</v>
      </c>
    </row>
    <row r="11" spans="1:9" x14ac:dyDescent="0.3">
      <c r="A11" s="151" t="str">
        <f ca="1">IF(ISERROR('Udregning af resultater'!BW43),"",'Udregning af resultater'!BW43)</f>
        <v/>
      </c>
      <c r="B11" s="235" t="str">
        <f ca="1">IF(ISERROR('Udregning af resultater'!BX43),"",'Udregning af resultater'!BX43)</f>
        <v/>
      </c>
      <c r="C11" s="148" t="str">
        <f ca="1">IF(ISERROR('Udregning af resultater'!CC43),"",'Udregning af resultater'!CC43)</f>
        <v/>
      </c>
      <c r="D11" s="148" t="str">
        <f ca="1">IF(ISERROR('Udregning af resultater'!BY43),"",'Udregning af resultater'!BY43)</f>
        <v/>
      </c>
      <c r="E11" s="148" t="str">
        <f ca="1">IF(ISERROR('Udregning af resultater'!BZ43),"",'Udregning af resultater'!BZ43)</f>
        <v/>
      </c>
      <c r="F11" s="148" t="str">
        <f ca="1">IF(ISERROR('Udregning af resultater'!CA43),"",'Udregning af resultater'!CA43)</f>
        <v/>
      </c>
      <c r="G11" s="148" t="str">
        <f ca="1">IF(ISTEXT('Udregning af resultater'!CB43),"",'Udregning af resultater'!CB43)</f>
        <v/>
      </c>
      <c r="H11" s="236" t="str">
        <f ca="1">IFERROR(D11+F11,"")</f>
        <v/>
      </c>
      <c r="I11" s="148" t="str">
        <f ca="1">IF(ISNUMBER(H11),1,"")</f>
        <v/>
      </c>
    </row>
    <row r="12" spans="1:9" x14ac:dyDescent="0.3">
      <c r="A12" s="151" t="str">
        <f ca="1">IF(ISERROR('Udregning af resultater'!BW44),"",'Udregning af resultater'!BW44)</f>
        <v/>
      </c>
      <c r="B12" s="235" t="str">
        <f ca="1">IF(ISERROR('Udregning af resultater'!BX44),"",'Udregning af resultater'!BX44)</f>
        <v/>
      </c>
      <c r="C12" s="148" t="str">
        <f ca="1">IF(ISERROR('Udregning af resultater'!CC44),"",'Udregning af resultater'!CC44)</f>
        <v/>
      </c>
      <c r="D12" s="148" t="str">
        <f ca="1">IF(ISERROR('Udregning af resultater'!BY44),"",'Udregning af resultater'!BY44)</f>
        <v/>
      </c>
      <c r="E12" s="148" t="str">
        <f ca="1">IF(ISERROR('Udregning af resultater'!BZ44),"",'Udregning af resultater'!BZ44)</f>
        <v/>
      </c>
      <c r="F12" s="148" t="str">
        <f ca="1">IF(ISERROR('Udregning af resultater'!CA44),"",'Udregning af resultater'!CA44)</f>
        <v/>
      </c>
      <c r="G12" s="148" t="str">
        <f ca="1">IF(ISTEXT('Udregning af resultater'!CB44),"",'Udregning af resultater'!CB44)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x14ac:dyDescent="0.3">
      <c r="A13" s="151" t="str">
        <f ca="1">IF(ISERROR('Udregning af resultater'!BW45),"",'Udregning af resultater'!BW45)</f>
        <v/>
      </c>
      <c r="B13" s="235" t="str">
        <f ca="1">IF(ISERROR('Udregning af resultater'!BX45),"",'Udregning af resultater'!BX45)</f>
        <v/>
      </c>
      <c r="C13" s="148" t="str">
        <f ca="1">IF(ISERROR('Udregning af resultater'!CC45),"",'Udregning af resultater'!CC45)</f>
        <v/>
      </c>
      <c r="D13" s="148" t="str">
        <f ca="1">IF(ISERROR('Udregning af resultater'!BY45),"",'Udregning af resultater'!BY45)</f>
        <v/>
      </c>
      <c r="E13" s="148" t="str">
        <f ca="1">IF(ISERROR('Udregning af resultater'!BZ45),"",'Udregning af resultater'!BZ45)</f>
        <v/>
      </c>
      <c r="F13" s="148" t="str">
        <f ca="1">IF(ISERROR('Udregning af resultater'!CA45),"",'Udregning af resultater'!CA45)</f>
        <v/>
      </c>
      <c r="G13" s="148" t="str">
        <f ca="1">IF(ISTEXT('Udregning af resultater'!CB45),"",'Udregning af resultater'!CB45)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x14ac:dyDescent="0.3">
      <c r="A14" s="151" t="str">
        <f ca="1">IF(ISERROR('Udregning af resultater'!BW46),"",'Udregning af resultater'!BW46)</f>
        <v/>
      </c>
      <c r="B14" s="235" t="str">
        <f ca="1">IF(ISERROR('Udregning af resultater'!BX46),"",'Udregning af resultater'!BX46)</f>
        <v/>
      </c>
      <c r="C14" s="148" t="str">
        <f ca="1">IF(ISERROR('Udregning af resultater'!CC46),"",'Udregning af resultater'!CC46)</f>
        <v/>
      </c>
      <c r="D14" s="148" t="str">
        <f ca="1">IF(ISERROR('Udregning af resultater'!BY46),"",'Udregning af resultater'!BY46)</f>
        <v/>
      </c>
      <c r="E14" s="148" t="str">
        <f ca="1">IF(ISERROR('Udregning af resultater'!BZ46),"",'Udregning af resultater'!BZ46)</f>
        <v/>
      </c>
      <c r="F14" s="148" t="str">
        <f ca="1">IF(ISERROR('Udregning af resultater'!CA46),"",'Udregning af resultater'!CA46)</f>
        <v/>
      </c>
      <c r="G14" s="148" t="str">
        <f ca="1">IF(ISTEXT('Udregning af resultater'!CB46),"",'Udregning af resultater'!CB46)</f>
        <v/>
      </c>
      <c r="H14" s="236" t="str">
        <f t="shared" ca="1" si="0"/>
        <v/>
      </c>
      <c r="I14" s="148" t="str">
        <f t="shared" ca="1" si="1"/>
        <v/>
      </c>
    </row>
    <row r="15" spans="1:9" x14ac:dyDescent="0.3">
      <c r="A15" s="151" t="str">
        <f ca="1">IF(ISERROR('Udregning af resultater'!BW47),"",'Udregning af resultater'!BW47)</f>
        <v/>
      </c>
      <c r="B15" s="235" t="str">
        <f ca="1">IF(ISERROR('Udregning af resultater'!BX47),"",'Udregning af resultater'!BX47)</f>
        <v/>
      </c>
      <c r="C15" s="148" t="str">
        <f ca="1">IF(ISERROR('Udregning af resultater'!CC47),"",'Udregning af resultater'!CC47)</f>
        <v/>
      </c>
      <c r="D15" s="148" t="str">
        <f ca="1">IF(ISERROR('Udregning af resultater'!BY47),"",'Udregning af resultater'!BY47)</f>
        <v/>
      </c>
      <c r="E15" s="148" t="str">
        <f ca="1">IF(ISERROR('Udregning af resultater'!BZ47),"",'Udregning af resultater'!BZ47)</f>
        <v/>
      </c>
      <c r="F15" s="148" t="str">
        <f ca="1">IF(ISERROR('Udregning af resultater'!CA47),"",'Udregning af resultater'!CA47)</f>
        <v/>
      </c>
      <c r="G15" s="148" t="str">
        <f ca="1">IF(ISTEXT('Udregning af resultater'!CB47),"",'Udregning af resultater'!CB47)</f>
        <v/>
      </c>
      <c r="H15" s="236" t="str">
        <f t="shared" ca="1" si="0"/>
        <v/>
      </c>
      <c r="I15" s="148" t="str">
        <f t="shared" ca="1" si="1"/>
        <v/>
      </c>
    </row>
    <row r="16" spans="1:9" x14ac:dyDescent="0.3">
      <c r="A16" s="151" t="str">
        <f ca="1">IF(ISERROR('Udregning af resultater'!BW48),"",'Udregning af resultater'!BW48)</f>
        <v/>
      </c>
      <c r="B16" s="235" t="str">
        <f ca="1">IF(ISERROR('Udregning af resultater'!BX48),"",'Udregning af resultater'!BX48)</f>
        <v/>
      </c>
      <c r="C16" s="148" t="str">
        <f ca="1">IF(ISERROR('Udregning af resultater'!CC48),"",'Udregning af resultater'!CC48)</f>
        <v/>
      </c>
      <c r="D16" s="148" t="str">
        <f ca="1">IF(ISERROR('Udregning af resultater'!BY48),"",'Udregning af resultater'!BY48)</f>
        <v/>
      </c>
      <c r="E16" s="148" t="str">
        <f ca="1">IF(ISERROR('Udregning af resultater'!BZ48),"",'Udregning af resultater'!BZ48)</f>
        <v/>
      </c>
      <c r="F16" s="148" t="str">
        <f ca="1">IF(ISERROR('Udregning af resultater'!CA48),"",'Udregning af resultater'!CA48)</f>
        <v/>
      </c>
      <c r="G16" s="148" t="str">
        <f ca="1">IF(ISTEXT('Udregning af resultater'!CB48),"",'Udregning af resultater'!CB48)</f>
        <v/>
      </c>
      <c r="H16" s="236" t="str">
        <f t="shared" ca="1" si="0"/>
        <v/>
      </c>
      <c r="I16" s="148" t="str">
        <f t="shared" ca="1" si="1"/>
        <v/>
      </c>
    </row>
    <row r="17" spans="1:9" x14ac:dyDescent="0.3">
      <c r="A17" s="151" t="str">
        <f ca="1">IF(ISERROR('Udregning af resultater'!BW49),"",'Udregning af resultater'!BW49)</f>
        <v/>
      </c>
      <c r="B17" s="235" t="str">
        <f ca="1">IF(ISERROR('Udregning af resultater'!BX49),"",'Udregning af resultater'!BX49)</f>
        <v/>
      </c>
      <c r="C17" s="148" t="str">
        <f ca="1">IF(ISERROR('Udregning af resultater'!CC49),"",'Udregning af resultater'!CC49)</f>
        <v/>
      </c>
      <c r="D17" s="148" t="str">
        <f ca="1">IF(ISERROR('Udregning af resultater'!BY49),"",'Udregning af resultater'!BY49)</f>
        <v/>
      </c>
      <c r="E17" s="148" t="str">
        <f ca="1">IF(ISERROR('Udregning af resultater'!BZ49),"",'Udregning af resultater'!BZ49)</f>
        <v/>
      </c>
      <c r="F17" s="148" t="str">
        <f ca="1">IF(ISERROR('Udregning af resultater'!CA49),"",'Udregning af resultater'!CA49)</f>
        <v/>
      </c>
      <c r="G17" s="148" t="str">
        <f ca="1">IF(ISTEXT('Udregning af resultater'!CB49),"",'Udregning af resultater'!CB49)</f>
        <v/>
      </c>
      <c r="H17" s="236" t="str">
        <f t="shared" ca="1" si="0"/>
        <v/>
      </c>
      <c r="I17" s="148" t="str">
        <f t="shared" ca="1" si="1"/>
        <v/>
      </c>
    </row>
    <row r="18" spans="1:9" x14ac:dyDescent="0.3">
      <c r="A18" s="151" t="str">
        <f ca="1">IF(ISERROR('Udregning af resultater'!BW50),"",'Udregning af resultater'!BW50)</f>
        <v/>
      </c>
      <c r="B18" s="235" t="str">
        <f ca="1">IF(ISERROR('Udregning af resultater'!BX50),"",'Udregning af resultater'!BX50)</f>
        <v/>
      </c>
      <c r="C18" s="148" t="str">
        <f ca="1">IF(ISERROR('Udregning af resultater'!CC50),"",'Udregning af resultater'!CC50)</f>
        <v/>
      </c>
      <c r="D18" s="148" t="str">
        <f ca="1">IF(ISERROR('Udregning af resultater'!BY50),"",'Udregning af resultater'!BY50)</f>
        <v/>
      </c>
      <c r="E18" s="148" t="str">
        <f ca="1">IF(ISERROR('Udregning af resultater'!BZ50),"",'Udregning af resultater'!BZ50)</f>
        <v/>
      </c>
      <c r="F18" s="148" t="str">
        <f ca="1">IF(ISERROR('Udregning af resultater'!CA50),"",'Udregning af resultater'!CA50)</f>
        <v/>
      </c>
      <c r="G18" s="148" t="str">
        <f ca="1">IF(ISTEXT('Udregning af resultater'!CB50),"",'Udregning af resultater'!CB50)</f>
        <v/>
      </c>
      <c r="H18" s="236" t="str">
        <f t="shared" ca="1" si="0"/>
        <v/>
      </c>
      <c r="I18" s="148" t="str">
        <f t="shared" ca="1" si="1"/>
        <v/>
      </c>
    </row>
    <row r="19" spans="1:9" x14ac:dyDescent="0.3">
      <c r="A19" s="151" t="str">
        <f ca="1">IF(ISERROR('Udregning af resultater'!BW51),"",'Udregning af resultater'!BW51)</f>
        <v/>
      </c>
      <c r="B19" s="235" t="str">
        <f ca="1">IF(ISERROR('Udregning af resultater'!BX51),"",'Udregning af resultater'!BX51)</f>
        <v/>
      </c>
      <c r="C19" s="148" t="str">
        <f ca="1">IF(ISERROR('Udregning af resultater'!CC51),"",'Udregning af resultater'!CC51)</f>
        <v/>
      </c>
      <c r="D19" s="148" t="str">
        <f ca="1">IF(ISERROR('Udregning af resultater'!BY51),"",'Udregning af resultater'!BY51)</f>
        <v/>
      </c>
      <c r="E19" s="148" t="str">
        <f ca="1">IF(ISERROR('Udregning af resultater'!BZ51),"",'Udregning af resultater'!BZ51)</f>
        <v/>
      </c>
      <c r="F19" s="148" t="str">
        <f ca="1">IF(ISERROR('Udregning af resultater'!CA51),"",'Udregning af resultater'!CA51)</f>
        <v/>
      </c>
      <c r="G19" s="148" t="str">
        <f ca="1">IF(ISTEXT('Udregning af resultater'!CB51),"",'Udregning af resultater'!CB51)</f>
        <v/>
      </c>
      <c r="H19" s="236" t="str">
        <f t="shared" ca="1" si="0"/>
        <v/>
      </c>
      <c r="I19" s="148" t="str">
        <f t="shared" ca="1" si="1"/>
        <v/>
      </c>
    </row>
    <row r="20" spans="1:9" x14ac:dyDescent="0.3">
      <c r="A20" s="151" t="str">
        <f ca="1">IF(ISERROR('Udregning af resultater'!BW52),"",'Udregning af resultater'!BW52)</f>
        <v/>
      </c>
      <c r="B20" s="235" t="str">
        <f ca="1">IF(ISERROR('Udregning af resultater'!BX52),"",'Udregning af resultater'!BX52)</f>
        <v/>
      </c>
      <c r="C20" s="148" t="str">
        <f ca="1">IF(ISERROR('Udregning af resultater'!CC52),"",'Udregning af resultater'!CC52)</f>
        <v/>
      </c>
      <c r="D20" s="148" t="str">
        <f ca="1">IF(ISERROR('Udregning af resultater'!BY52),"",'Udregning af resultater'!BY52)</f>
        <v/>
      </c>
      <c r="E20" s="148" t="str">
        <f ca="1">IF(ISERROR('Udregning af resultater'!BZ52),"",'Udregning af resultater'!BZ52)</f>
        <v/>
      </c>
      <c r="F20" s="148" t="str">
        <f ca="1">IF(ISERROR('Udregning af resultater'!CA52),"",'Udregning af resultater'!CA52)</f>
        <v/>
      </c>
      <c r="G20" s="148" t="str">
        <f ca="1">IF(ISTEXT('Udregning af resultater'!CB52),"",'Udregning af resultater'!CB52)</f>
        <v/>
      </c>
      <c r="H20" s="236" t="str">
        <f t="shared" ca="1" si="0"/>
        <v/>
      </c>
      <c r="I20" s="148" t="str">
        <f t="shared" ca="1" si="1"/>
        <v/>
      </c>
    </row>
    <row r="21" spans="1:9" x14ac:dyDescent="0.3">
      <c r="A21" s="151" t="str">
        <f ca="1">IF(ISERROR('Udregning af resultater'!BW53),"",'Udregning af resultater'!BW53)</f>
        <v/>
      </c>
      <c r="B21" s="235" t="str">
        <f ca="1">IF(ISERROR('Udregning af resultater'!BX53),"",'Udregning af resultater'!BX53)</f>
        <v/>
      </c>
      <c r="C21" s="148" t="str">
        <f ca="1">IF(ISERROR('Udregning af resultater'!CC53),"",'Udregning af resultater'!CC53)</f>
        <v/>
      </c>
      <c r="D21" s="148" t="str">
        <f ca="1">IF(ISERROR('Udregning af resultater'!BY53),"",'Udregning af resultater'!BY53)</f>
        <v/>
      </c>
      <c r="E21" s="148" t="str">
        <f ca="1">IF(ISERROR('Udregning af resultater'!BZ53),"",'Udregning af resultater'!BZ53)</f>
        <v/>
      </c>
      <c r="F21" s="148" t="str">
        <f ca="1">IF(ISERROR('Udregning af resultater'!CA53),"",'Udregning af resultater'!CA53)</f>
        <v/>
      </c>
      <c r="G21" s="148" t="str">
        <f ca="1">IF(ISTEXT('Udregning af resultater'!CB53),"",'Udregning af resultater'!CB53)</f>
        <v/>
      </c>
      <c r="H21" s="236" t="str">
        <f t="shared" ca="1" si="0"/>
        <v/>
      </c>
      <c r="I21" s="148" t="str">
        <f t="shared" ca="1" si="1"/>
        <v/>
      </c>
    </row>
    <row r="22" spans="1:9" x14ac:dyDescent="0.3">
      <c r="A22" s="151" t="str">
        <f ca="1">IF(ISERROR('Udregning af resultater'!BW54),"",'Udregning af resultater'!BW54)</f>
        <v/>
      </c>
      <c r="B22" s="235" t="str">
        <f ca="1">IF(ISERROR('Udregning af resultater'!BX54),"",'Udregning af resultater'!BX54)</f>
        <v/>
      </c>
      <c r="C22" s="148" t="str">
        <f ca="1">IF(ISERROR('Udregning af resultater'!CC54),"",'Udregning af resultater'!CC54)</f>
        <v/>
      </c>
      <c r="D22" s="148" t="str">
        <f ca="1">IF(ISERROR('Udregning af resultater'!BY54),"",'Udregning af resultater'!BY54)</f>
        <v/>
      </c>
      <c r="E22" s="148" t="str">
        <f ca="1">IF(ISERROR('Udregning af resultater'!BZ54),"",'Udregning af resultater'!BZ54)</f>
        <v/>
      </c>
      <c r="F22" s="148" t="str">
        <f ca="1">IF(ISERROR('Udregning af resultater'!CA54),"",'Udregning af resultater'!CA54)</f>
        <v/>
      </c>
      <c r="G22" s="148" t="str">
        <f ca="1">IF(ISTEXT('Udregning af resultater'!CB54),"",'Udregning af resultater'!CB54)</f>
        <v/>
      </c>
      <c r="H22" s="236" t="str">
        <f t="shared" ca="1" si="0"/>
        <v/>
      </c>
      <c r="I22" s="148" t="str">
        <f t="shared" ca="1" si="1"/>
        <v/>
      </c>
    </row>
    <row r="23" spans="1:9" x14ac:dyDescent="0.3">
      <c r="A23" s="151" t="str">
        <f ca="1">IF(ISERROR('Udregning af resultater'!BW55),"",'Udregning af resultater'!BW55)</f>
        <v/>
      </c>
      <c r="B23" s="235" t="str">
        <f ca="1">IF(ISERROR('Udregning af resultater'!BX55),"",'Udregning af resultater'!BX55)</f>
        <v/>
      </c>
      <c r="C23" s="148" t="str">
        <f ca="1">IF(ISERROR('Udregning af resultater'!CC55),"",'Udregning af resultater'!CC55)</f>
        <v/>
      </c>
      <c r="D23" s="148" t="str">
        <f ca="1">IF(ISERROR('Udregning af resultater'!BY55),"",'Udregning af resultater'!BY55)</f>
        <v/>
      </c>
      <c r="E23" s="148" t="str">
        <f ca="1">IF(ISERROR('Udregning af resultater'!BZ55),"",'Udregning af resultater'!BZ55)</f>
        <v/>
      </c>
      <c r="F23" s="148" t="str">
        <f ca="1">IF(ISERROR('Udregning af resultater'!CA55),"",'Udregning af resultater'!CA55)</f>
        <v/>
      </c>
      <c r="G23" s="148" t="str">
        <f ca="1">IF(ISTEXT('Udregning af resultater'!CB55),"",'Udregning af resultater'!CB55)</f>
        <v/>
      </c>
      <c r="H23" s="236" t="str">
        <f t="shared" ca="1" si="0"/>
        <v/>
      </c>
      <c r="I23" s="148" t="str">
        <f t="shared" ca="1" si="1"/>
        <v/>
      </c>
    </row>
    <row r="24" spans="1:9" x14ac:dyDescent="0.3">
      <c r="A24" s="151" t="str">
        <f ca="1">IF(ISERROR('Udregning af resultater'!BW56),"",'Udregning af resultater'!BW56)</f>
        <v/>
      </c>
      <c r="B24" s="235" t="str">
        <f ca="1">IF(ISERROR('Udregning af resultater'!BX56),"",'Udregning af resultater'!BX56)</f>
        <v/>
      </c>
      <c r="C24" s="148" t="str">
        <f ca="1">IF(ISERROR('Udregning af resultater'!CC56),"",'Udregning af resultater'!CC56)</f>
        <v/>
      </c>
      <c r="D24" s="148" t="str">
        <f ca="1">IF(ISERROR('Udregning af resultater'!BY56),"",'Udregning af resultater'!BY56)</f>
        <v/>
      </c>
      <c r="E24" s="148" t="str">
        <f ca="1">IF(ISERROR('Udregning af resultater'!BZ56),"",'Udregning af resultater'!BZ56)</f>
        <v/>
      </c>
      <c r="F24" s="148" t="str">
        <f ca="1">IF(ISERROR('Udregning af resultater'!CA56),"",'Udregning af resultater'!CA56)</f>
        <v/>
      </c>
      <c r="G24" s="148" t="str">
        <f ca="1">IF(ISTEXT('Udregning af resultater'!CB56),"",'Udregning af resultater'!CB56)</f>
        <v/>
      </c>
      <c r="H24" s="236" t="str">
        <f t="shared" ca="1" si="0"/>
        <v/>
      </c>
      <c r="I24" s="148" t="str">
        <f t="shared" ca="1" si="1"/>
        <v/>
      </c>
    </row>
    <row r="25" spans="1:9" x14ac:dyDescent="0.3">
      <c r="A25" s="151" t="str">
        <f ca="1">IF(ISERROR('Udregning af resultater'!BW57),"",'Udregning af resultater'!BW57)</f>
        <v/>
      </c>
      <c r="B25" s="235" t="str">
        <f ca="1">IF(ISERROR('Udregning af resultater'!BX57),"",'Udregning af resultater'!BX57)</f>
        <v/>
      </c>
      <c r="C25" s="148" t="str">
        <f ca="1">IF(ISERROR('Udregning af resultater'!CC57),"",'Udregning af resultater'!CC57)</f>
        <v/>
      </c>
      <c r="D25" s="148" t="str">
        <f ca="1">IF(ISERROR('Udregning af resultater'!BY57),"",'Udregning af resultater'!BY57)</f>
        <v/>
      </c>
      <c r="E25" s="148" t="str">
        <f ca="1">IF(ISERROR('Udregning af resultater'!BZ57),"",'Udregning af resultater'!BZ57)</f>
        <v/>
      </c>
      <c r="F25" s="148" t="str">
        <f ca="1">IF(ISERROR('Udregning af resultater'!CA57),"",'Udregning af resultater'!CA57)</f>
        <v/>
      </c>
      <c r="G25" s="148" t="str">
        <f ca="1">IF(ISTEXT('Udregning af resultater'!CB57),"",'Udregning af resultater'!CB57)</f>
        <v/>
      </c>
      <c r="H25" s="236" t="str">
        <f t="shared" ca="1" si="0"/>
        <v/>
      </c>
      <c r="I25" s="148" t="str">
        <f t="shared" ca="1" si="1"/>
        <v/>
      </c>
    </row>
    <row r="26" spans="1:9" x14ac:dyDescent="0.3">
      <c r="A26" s="151" t="str">
        <f ca="1">IF(ISERROR('Udregning af resultater'!BW58),"",'Udregning af resultater'!BW58)</f>
        <v/>
      </c>
      <c r="B26" s="235" t="str">
        <f ca="1">IF(ISERROR('Udregning af resultater'!BX58),"",'Udregning af resultater'!BX58)</f>
        <v/>
      </c>
      <c r="C26" s="148" t="str">
        <f ca="1">IF(ISERROR('Udregning af resultater'!CC58),"",'Udregning af resultater'!CC58)</f>
        <v/>
      </c>
      <c r="D26" s="148" t="str">
        <f ca="1">IF(ISERROR('Udregning af resultater'!BY58),"",'Udregning af resultater'!BY58)</f>
        <v/>
      </c>
      <c r="E26" s="148" t="str">
        <f ca="1">IF(ISERROR('Udregning af resultater'!BZ58),"",'Udregning af resultater'!BZ58)</f>
        <v/>
      </c>
      <c r="F26" s="148" t="str">
        <f ca="1">IF(ISERROR('Udregning af resultater'!CA58),"",'Udregning af resultater'!CA58)</f>
        <v/>
      </c>
      <c r="G26" s="148" t="str">
        <f ca="1">IF(ISTEXT('Udregning af resultater'!CB58),"",'Udregning af resultater'!CB58)</f>
        <v/>
      </c>
      <c r="H26" s="236" t="str">
        <f t="shared" ca="1" si="0"/>
        <v/>
      </c>
      <c r="I26" s="148" t="str">
        <f t="shared" ca="1" si="1"/>
        <v/>
      </c>
    </row>
    <row r="27" spans="1:9" x14ac:dyDescent="0.3">
      <c r="A27" s="151" t="str">
        <f ca="1">IF(ISERROR('Udregning af resultater'!BW59),"",'Udregning af resultater'!BW59)</f>
        <v/>
      </c>
      <c r="B27" s="235" t="str">
        <f ca="1">IF(ISERROR('Udregning af resultater'!BX59),"",'Udregning af resultater'!BX59)</f>
        <v/>
      </c>
      <c r="C27" s="148" t="str">
        <f ca="1">IF(ISERROR('Udregning af resultater'!CC59),"",'Udregning af resultater'!CC59)</f>
        <v/>
      </c>
      <c r="D27" s="148" t="str">
        <f ca="1">IF(ISERROR('Udregning af resultater'!BY59),"",'Udregning af resultater'!BY59)</f>
        <v/>
      </c>
      <c r="E27" s="148" t="str">
        <f ca="1">IF(ISERROR('Udregning af resultater'!BZ59),"",'Udregning af resultater'!BZ59)</f>
        <v/>
      </c>
      <c r="F27" s="148" t="str">
        <f ca="1">IF(ISERROR('Udregning af resultater'!CA59),"",'Udregning af resultater'!CA59)</f>
        <v/>
      </c>
      <c r="G27" s="148" t="str">
        <f ca="1">IF(ISTEXT('Udregning af resultater'!CB59),"",'Udregning af resultater'!CB59)</f>
        <v/>
      </c>
      <c r="H27" s="236" t="str">
        <f t="shared" ca="1" si="0"/>
        <v/>
      </c>
      <c r="I27" s="148" t="str">
        <f t="shared" ca="1" si="1"/>
        <v/>
      </c>
    </row>
    <row r="28" spans="1:9" x14ac:dyDescent="0.3">
      <c r="A28" s="151" t="str">
        <f ca="1">IF(ISERROR('Udregning af resultater'!BW60),"",'Udregning af resultater'!BW60)</f>
        <v/>
      </c>
      <c r="B28" s="235" t="str">
        <f ca="1">IF(ISERROR('Udregning af resultater'!BX60),"",'Udregning af resultater'!BX60)</f>
        <v/>
      </c>
      <c r="C28" s="148" t="str">
        <f ca="1">IF(ISERROR('Udregning af resultater'!CC60),"",'Udregning af resultater'!CC60)</f>
        <v/>
      </c>
      <c r="D28" s="148" t="str">
        <f ca="1">IF(ISERROR('Udregning af resultater'!BY60),"",'Udregning af resultater'!BY60)</f>
        <v/>
      </c>
      <c r="E28" s="148" t="str">
        <f ca="1">IF(ISERROR('Udregning af resultater'!BZ60),"",'Udregning af resultater'!BZ60)</f>
        <v/>
      </c>
      <c r="F28" s="148" t="str">
        <f ca="1">IF(ISERROR('Udregning af resultater'!CA60),"",'Udregning af resultater'!CA60)</f>
        <v/>
      </c>
      <c r="G28" s="148" t="str">
        <f ca="1">IF(ISTEXT('Udregning af resultater'!CB60),"",'Udregning af resultater'!CB60)</f>
        <v/>
      </c>
      <c r="H28" s="236" t="str">
        <f t="shared" ca="1" si="0"/>
        <v/>
      </c>
      <c r="I28" s="148" t="str">
        <f t="shared" ca="1" si="1"/>
        <v/>
      </c>
    </row>
    <row r="29" spans="1:9" x14ac:dyDescent="0.3">
      <c r="A29" s="151" t="str">
        <f ca="1">IF(ISERROR('Udregning af resultater'!BW61),"",'Udregning af resultater'!BW61)</f>
        <v/>
      </c>
      <c r="B29" s="235" t="str">
        <f ca="1">IF(ISERROR('Udregning af resultater'!BX61),"",'Udregning af resultater'!BX61)</f>
        <v/>
      </c>
      <c r="C29" s="148" t="str">
        <f ca="1">IF(ISERROR('Udregning af resultater'!CC61),"",'Udregning af resultater'!CC61)</f>
        <v/>
      </c>
      <c r="D29" s="148" t="str">
        <f ca="1">IF(ISERROR('Udregning af resultater'!BY61),"",'Udregning af resultater'!BY61)</f>
        <v/>
      </c>
      <c r="E29" s="148" t="str">
        <f ca="1">IF(ISERROR('Udregning af resultater'!BZ61),"",'Udregning af resultater'!BZ61)</f>
        <v/>
      </c>
      <c r="F29" s="148" t="str">
        <f ca="1">IF(ISERROR('Udregning af resultater'!CA61),"",'Udregning af resultater'!CA61)</f>
        <v/>
      </c>
      <c r="G29" s="148" t="str">
        <f ca="1">IF(ISTEXT('Udregning af resultater'!CB61),"",'Udregning af resultater'!CB61)</f>
        <v/>
      </c>
      <c r="H29" s="236" t="str">
        <f t="shared" ca="1" si="0"/>
        <v/>
      </c>
      <c r="I29" s="148" t="str">
        <f t="shared" ca="1" si="1"/>
        <v/>
      </c>
    </row>
    <row r="30" spans="1:9" x14ac:dyDescent="0.3">
      <c r="A30" s="151" t="str">
        <f ca="1">IF(ISERROR('Udregning af resultater'!BW62),"",'Udregning af resultater'!BW62)</f>
        <v/>
      </c>
      <c r="B30" s="235" t="str">
        <f ca="1">IF(ISERROR('Udregning af resultater'!BX62),"",'Udregning af resultater'!BX62)</f>
        <v/>
      </c>
      <c r="C30" s="148" t="str">
        <f ca="1">IF(ISERROR('Udregning af resultater'!CC62),"",'Udregning af resultater'!CC62)</f>
        <v/>
      </c>
      <c r="D30" s="148" t="str">
        <f ca="1">IF(ISERROR('Udregning af resultater'!BY62),"",'Udregning af resultater'!BY62)</f>
        <v/>
      </c>
      <c r="E30" s="148" t="str">
        <f ca="1">IF(ISERROR('Udregning af resultater'!BZ62),"",'Udregning af resultater'!BZ62)</f>
        <v/>
      </c>
      <c r="F30" s="148" t="str">
        <f ca="1">IF(ISERROR('Udregning af resultater'!CA62),"",'Udregning af resultater'!CA62)</f>
        <v/>
      </c>
      <c r="G30" s="148" t="str">
        <f ca="1">IF(ISTEXT('Udregning af resultater'!CB62),"",'Udregning af resultater'!CB62)</f>
        <v/>
      </c>
      <c r="H30" s="236" t="str">
        <f t="shared" ca="1" si="0"/>
        <v/>
      </c>
      <c r="I30" s="148" t="str">
        <f t="shared" ca="1" si="1"/>
        <v/>
      </c>
    </row>
    <row r="31" spans="1:9" x14ac:dyDescent="0.3">
      <c r="A31" s="151" t="str">
        <f ca="1">IF(ISERROR('Udregning af resultater'!BW63),"",'Udregning af resultater'!BW63)</f>
        <v/>
      </c>
      <c r="B31" s="235" t="str">
        <f ca="1">IF(ISERROR('Udregning af resultater'!BX63),"",'Udregning af resultater'!BX63)</f>
        <v/>
      </c>
      <c r="C31" s="148" t="str">
        <f ca="1">IF(ISERROR('Udregning af resultater'!CC63),"",'Udregning af resultater'!CC63)</f>
        <v/>
      </c>
      <c r="D31" s="148" t="str">
        <f ca="1">IF(ISERROR('Udregning af resultater'!BY63),"",'Udregning af resultater'!BY63)</f>
        <v/>
      </c>
      <c r="E31" s="148" t="str">
        <f ca="1">IF(ISERROR('Udregning af resultater'!BZ63),"",'Udregning af resultater'!BZ63)</f>
        <v/>
      </c>
      <c r="F31" s="148" t="str">
        <f ca="1">IF(ISERROR('Udregning af resultater'!CA63),"",'Udregning af resultater'!CA63)</f>
        <v/>
      </c>
      <c r="G31" s="148" t="str">
        <f ca="1">IF(ISTEXT('Udregning af resultater'!CB63),"",'Udregning af resultater'!CB63)</f>
        <v/>
      </c>
      <c r="H31" s="236" t="str">
        <f t="shared" ca="1" si="0"/>
        <v/>
      </c>
      <c r="I31" s="148" t="str">
        <f t="shared" ca="1" si="1"/>
        <v/>
      </c>
    </row>
    <row r="32" spans="1:9" x14ac:dyDescent="0.3">
      <c r="A32" s="151" t="str">
        <f ca="1">IF(ISERROR('Udregning af resultater'!BW64),"",'Udregning af resultater'!BW64)</f>
        <v/>
      </c>
      <c r="B32" s="235" t="str">
        <f ca="1">IF(ISERROR('Udregning af resultater'!BX64),"",'Udregning af resultater'!BX64)</f>
        <v/>
      </c>
      <c r="C32" s="148" t="str">
        <f ca="1">IF(ISERROR('Udregning af resultater'!CC64),"",'Udregning af resultater'!CC64)</f>
        <v/>
      </c>
      <c r="D32" s="148" t="str">
        <f ca="1">IF(ISERROR('Udregning af resultater'!BY64),"",'Udregning af resultater'!BY64)</f>
        <v/>
      </c>
      <c r="E32" s="148" t="str">
        <f ca="1">IF(ISERROR('Udregning af resultater'!BZ64),"",'Udregning af resultater'!BZ64)</f>
        <v/>
      </c>
      <c r="F32" s="148" t="str">
        <f ca="1">IF(ISERROR('Udregning af resultater'!CA64),"",'Udregning af resultater'!CA64)</f>
        <v/>
      </c>
      <c r="G32" s="148" t="str">
        <f ca="1">IF(ISTEXT('Udregning af resultater'!CB64),"",'Udregning af resultater'!CB64)</f>
        <v/>
      </c>
      <c r="H32" s="236" t="str">
        <f t="shared" ca="1" si="0"/>
        <v/>
      </c>
      <c r="I32" s="148" t="str">
        <f t="shared" ca="1" si="1"/>
        <v/>
      </c>
    </row>
    <row r="33" spans="1:9" x14ac:dyDescent="0.3">
      <c r="A33" s="151" t="str">
        <f ca="1">IF(ISERROR('Udregning af resultater'!BW65),"",'Udregning af resultater'!BW65)</f>
        <v/>
      </c>
      <c r="B33" s="235" t="str">
        <f ca="1">IF(ISERROR('Udregning af resultater'!BX65),"",'Udregning af resultater'!BX65)</f>
        <v/>
      </c>
      <c r="C33" s="148" t="str">
        <f ca="1">IF(ISERROR('Udregning af resultater'!CC65),"",'Udregning af resultater'!CC65)</f>
        <v/>
      </c>
      <c r="D33" s="148" t="str">
        <f ca="1">IF(ISERROR('Udregning af resultater'!BY65),"",'Udregning af resultater'!BY65)</f>
        <v/>
      </c>
      <c r="E33" s="148" t="str">
        <f ca="1">IF(ISERROR('Udregning af resultater'!BZ65),"",'Udregning af resultater'!BZ65)</f>
        <v/>
      </c>
      <c r="F33" s="148" t="str">
        <f ca="1">IF(ISERROR('Udregning af resultater'!CA65),"",'Udregning af resultater'!CA65)</f>
        <v/>
      </c>
      <c r="G33" s="148" t="str">
        <f ca="1">IF(ISTEXT('Udregning af resultater'!CB65),"",'Udregning af resultater'!CB65)</f>
        <v/>
      </c>
      <c r="H33" s="236" t="str">
        <f t="shared" ca="1" si="0"/>
        <v/>
      </c>
      <c r="I33" s="148" t="str">
        <f t="shared" ca="1" si="1"/>
        <v/>
      </c>
    </row>
    <row r="34" spans="1:9" x14ac:dyDescent="0.3">
      <c r="A34" s="151" t="str">
        <f ca="1">IF(ISERROR('Udregning af resultater'!BW66),"",'Udregning af resultater'!BW66)</f>
        <v/>
      </c>
      <c r="B34" s="235" t="str">
        <f ca="1">IF(ISERROR('Udregning af resultater'!BX66),"",'Udregning af resultater'!BX66)</f>
        <v/>
      </c>
      <c r="C34" s="148" t="str">
        <f ca="1">IF(ISERROR('Udregning af resultater'!CC66),"",'Udregning af resultater'!CC66)</f>
        <v/>
      </c>
      <c r="D34" s="148" t="str">
        <f ca="1">IF(ISERROR('Udregning af resultater'!BY66),"",'Udregning af resultater'!BY66)</f>
        <v/>
      </c>
      <c r="E34" s="148" t="str">
        <f ca="1">IF(ISERROR('Udregning af resultater'!BZ66),"",'Udregning af resultater'!BZ66)</f>
        <v/>
      </c>
      <c r="F34" s="148" t="str">
        <f ca="1">IF(ISERROR('Udregning af resultater'!CA66),"",'Udregning af resultater'!CA66)</f>
        <v/>
      </c>
      <c r="G34" s="148" t="str">
        <f ca="1">IF(ISTEXT('Udregning af resultater'!CB66),"",'Udregning af resultater'!CB66)</f>
        <v/>
      </c>
      <c r="H34" s="236" t="str">
        <f t="shared" ca="1" si="0"/>
        <v/>
      </c>
      <c r="I34" s="148" t="str">
        <f t="shared" ca="1" si="1"/>
        <v/>
      </c>
    </row>
    <row r="35" spans="1:9" x14ac:dyDescent="0.3">
      <c r="A35" s="151" t="str">
        <f ca="1">IF(ISERROR('Udregning af resultater'!BW67),"",'Udregning af resultater'!BW67)</f>
        <v/>
      </c>
      <c r="B35" s="235" t="str">
        <f ca="1">IF(ISERROR('Udregning af resultater'!BX67),"",'Udregning af resultater'!BX67)</f>
        <v/>
      </c>
      <c r="C35" s="148" t="str">
        <f ca="1">IF(ISERROR('Udregning af resultater'!CC67),"",'Udregning af resultater'!CC67)</f>
        <v/>
      </c>
      <c r="D35" s="148" t="str">
        <f ca="1">IF(ISERROR('Udregning af resultater'!BY67),"",'Udregning af resultater'!BY67)</f>
        <v/>
      </c>
      <c r="E35" s="148" t="str">
        <f ca="1">IF(ISERROR('Udregning af resultater'!BZ67),"",'Udregning af resultater'!BZ67)</f>
        <v/>
      </c>
      <c r="F35" s="148" t="str">
        <f ca="1">IF(ISERROR('Udregning af resultater'!CA67),"",'Udregning af resultater'!CA67)</f>
        <v/>
      </c>
      <c r="G35" s="148" t="str">
        <f ca="1">IF(ISTEXT('Udregning af resultater'!CB67),"",'Udregning af resultater'!CB67)</f>
        <v/>
      </c>
      <c r="H35" s="236" t="str">
        <f t="shared" ca="1" si="0"/>
        <v/>
      </c>
      <c r="I35" s="148" t="str">
        <f t="shared" ca="1" si="1"/>
        <v/>
      </c>
    </row>
    <row r="36" spans="1:9" x14ac:dyDescent="0.3">
      <c r="A36" s="151" t="str">
        <f ca="1">IF(ISERROR('Udregning af resultater'!BW68),"",'Udregning af resultater'!BW68)</f>
        <v/>
      </c>
      <c r="B36" s="235" t="str">
        <f ca="1">IF(ISERROR('Udregning af resultater'!BX68),"",'Udregning af resultater'!BX68)</f>
        <v/>
      </c>
      <c r="C36" s="148" t="str">
        <f ca="1">IF(ISERROR('Udregning af resultater'!CC68),"",'Udregning af resultater'!CC68)</f>
        <v/>
      </c>
      <c r="D36" s="148" t="str">
        <f ca="1">IF(ISERROR('Udregning af resultater'!BY68),"",'Udregning af resultater'!BY68)</f>
        <v/>
      </c>
      <c r="E36" s="148" t="str">
        <f ca="1">IF(ISERROR('Udregning af resultater'!BZ68),"",'Udregning af resultater'!BZ68)</f>
        <v/>
      </c>
      <c r="F36" s="148" t="str">
        <f ca="1">IF(ISERROR('Udregning af resultater'!CA68),"",'Udregning af resultater'!CA68)</f>
        <v/>
      </c>
      <c r="G36" s="148" t="str">
        <f ca="1">IF(ISTEXT('Udregning af resultater'!CB68),"",'Udregning af resultater'!CB68)</f>
        <v/>
      </c>
      <c r="H36" s="236" t="str">
        <f t="shared" ca="1" si="0"/>
        <v/>
      </c>
      <c r="I36" s="148" t="str">
        <f t="shared" ca="1" si="1"/>
        <v/>
      </c>
    </row>
    <row r="37" spans="1:9" x14ac:dyDescent="0.3">
      <c r="A37" s="151" t="str">
        <f ca="1">IF(ISERROR('Udregning af resultater'!BW69),"",'Udregning af resultater'!BW69)</f>
        <v/>
      </c>
      <c r="B37" s="235" t="str">
        <f ca="1">IF(ISERROR('Udregning af resultater'!BX69),"",'Udregning af resultater'!BX69)</f>
        <v/>
      </c>
      <c r="C37" s="148" t="str">
        <f ca="1">IF(ISERROR('Udregning af resultater'!CC69),"",'Udregning af resultater'!CC69)</f>
        <v/>
      </c>
      <c r="D37" s="148" t="str">
        <f ca="1">IF(ISERROR('Udregning af resultater'!BY69),"",'Udregning af resultater'!BY69)</f>
        <v/>
      </c>
      <c r="E37" s="148" t="str">
        <f ca="1">IF(ISERROR('Udregning af resultater'!BZ69),"",'Udregning af resultater'!BZ69)</f>
        <v/>
      </c>
      <c r="F37" s="148" t="str">
        <f ca="1">IF(ISERROR('Udregning af resultater'!CA69),"",'Udregning af resultater'!CA69)</f>
        <v/>
      </c>
      <c r="G37" s="148" t="str">
        <f ca="1">IF(ISTEXT('Udregning af resultater'!CB69),"",'Udregning af resultater'!CB69)</f>
        <v/>
      </c>
      <c r="H37" s="236" t="str">
        <f t="shared" ca="1" si="0"/>
        <v/>
      </c>
      <c r="I37" s="148" t="str">
        <f t="shared" ca="1" si="1"/>
        <v/>
      </c>
    </row>
    <row r="38" spans="1:9" x14ac:dyDescent="0.3">
      <c r="A38" s="151" t="str">
        <f ca="1">IF(ISERROR('Udregning af resultater'!BW70),"",'Udregning af resultater'!BW70)</f>
        <v/>
      </c>
      <c r="B38" s="235" t="str">
        <f ca="1">IF(ISERROR('Udregning af resultater'!BX70),"",'Udregning af resultater'!BX70)</f>
        <v/>
      </c>
      <c r="C38" s="148" t="str">
        <f ca="1">IF(ISERROR('Udregning af resultater'!CC70),"",'Udregning af resultater'!CC70)</f>
        <v/>
      </c>
      <c r="D38" s="148" t="str">
        <f ca="1">IF(ISERROR('Udregning af resultater'!BY70),"",'Udregning af resultater'!BY70)</f>
        <v/>
      </c>
      <c r="E38" s="148" t="str">
        <f ca="1">IF(ISERROR('Udregning af resultater'!BZ70),"",'Udregning af resultater'!BZ70)</f>
        <v/>
      </c>
      <c r="F38" s="148" t="str">
        <f ca="1">IF(ISERROR('Udregning af resultater'!CA70),"",'Udregning af resultater'!CA70)</f>
        <v/>
      </c>
      <c r="G38" s="148" t="str">
        <f ca="1">IF(ISTEXT('Udregning af resultater'!CB70),"",'Udregning af resultater'!CB70)</f>
        <v/>
      </c>
      <c r="H38" s="236" t="str">
        <f t="shared" ca="1" si="0"/>
        <v/>
      </c>
      <c r="I38" s="148" t="str">
        <f t="shared" ca="1" si="1"/>
        <v/>
      </c>
    </row>
    <row r="39" spans="1:9" x14ac:dyDescent="0.3">
      <c r="A39" s="151" t="str">
        <f ca="1">IF(ISERROR('Udregning af resultater'!BW71),"",'Udregning af resultater'!BW71)</f>
        <v/>
      </c>
      <c r="B39" s="235" t="str">
        <f ca="1">IF(ISERROR('Udregning af resultater'!BX71),"",'Udregning af resultater'!BX71)</f>
        <v/>
      </c>
      <c r="C39" s="148" t="str">
        <f ca="1">IF(ISERROR('Udregning af resultater'!CC71),"",'Udregning af resultater'!CC71)</f>
        <v/>
      </c>
      <c r="D39" s="148" t="str">
        <f ca="1">IF(ISERROR('Udregning af resultater'!BY71),"",'Udregning af resultater'!BY71)</f>
        <v/>
      </c>
      <c r="E39" s="148" t="str">
        <f ca="1">IF(ISERROR('Udregning af resultater'!BZ71),"",'Udregning af resultater'!BZ71)</f>
        <v/>
      </c>
      <c r="F39" s="148" t="str">
        <f ca="1">IF(ISERROR('Udregning af resultater'!CA71),"",'Udregning af resultater'!CA71)</f>
        <v/>
      </c>
      <c r="G39" s="148" t="str">
        <f ca="1">IF(ISTEXT('Udregning af resultater'!CB71),"",'Udregning af resultater'!CB71)</f>
        <v/>
      </c>
      <c r="H39" s="236" t="str">
        <f t="shared" ca="1" si="0"/>
        <v/>
      </c>
      <c r="I39" s="148" t="str">
        <f t="shared" ca="1" si="1"/>
        <v/>
      </c>
    </row>
    <row r="40" spans="1:9" x14ac:dyDescent="0.3">
      <c r="A40" s="151" t="str">
        <f ca="1">IF(ISERROR('Udregning af resultater'!BW72),"",'Udregning af resultater'!BW72)</f>
        <v/>
      </c>
      <c r="B40" s="235" t="str">
        <f ca="1">IF(ISERROR('Udregning af resultater'!BX72),"",'Udregning af resultater'!BX72)</f>
        <v/>
      </c>
      <c r="C40" s="148" t="str">
        <f ca="1">IF(ISERROR('Udregning af resultater'!CC72),"",'Udregning af resultater'!CC72)</f>
        <v/>
      </c>
      <c r="D40" s="148" t="str">
        <f ca="1">IF(ISERROR('Udregning af resultater'!BY72),"",'Udregning af resultater'!BY72)</f>
        <v/>
      </c>
      <c r="E40" s="148" t="str">
        <f ca="1">IF(ISERROR('Udregning af resultater'!BZ72),"",'Udregning af resultater'!BZ72)</f>
        <v/>
      </c>
      <c r="F40" s="148" t="str">
        <f ca="1">IF(ISERROR('Udregning af resultater'!CA72),"",'Udregning af resultater'!CA72)</f>
        <v/>
      </c>
      <c r="G40" s="148" t="str">
        <f ca="1">IF(ISTEXT('Udregning af resultater'!CB72),"",'Udregning af resultater'!CB72)</f>
        <v/>
      </c>
      <c r="H40" s="236" t="str">
        <f t="shared" ca="1" si="0"/>
        <v/>
      </c>
      <c r="I40" s="148" t="str">
        <f t="shared" ca="1" si="1"/>
        <v/>
      </c>
    </row>
    <row r="41" spans="1:9" x14ac:dyDescent="0.3">
      <c r="A41" s="151" t="str">
        <f ca="1">IF(ISERROR('Udregning af resultater'!BW73),"",'Udregning af resultater'!BW73)</f>
        <v/>
      </c>
      <c r="B41" s="235" t="str">
        <f ca="1">IF(ISERROR('Udregning af resultater'!BX73),"",'Udregning af resultater'!BX73)</f>
        <v/>
      </c>
      <c r="C41" s="148" t="str">
        <f ca="1">IF(ISERROR('Udregning af resultater'!CC73),"",'Udregning af resultater'!CC73)</f>
        <v/>
      </c>
      <c r="D41" s="148" t="str">
        <f ca="1">IF(ISERROR('Udregning af resultater'!BY73),"",'Udregning af resultater'!BY73)</f>
        <v/>
      </c>
      <c r="E41" s="148" t="str">
        <f ca="1">IF(ISERROR('Udregning af resultater'!BZ73),"",'Udregning af resultater'!BZ73)</f>
        <v/>
      </c>
      <c r="F41" s="148" t="str">
        <f ca="1">IF(ISERROR('Udregning af resultater'!CA73),"",'Udregning af resultater'!CA73)</f>
        <v/>
      </c>
      <c r="G41" s="148" t="str">
        <f ca="1">IF(ISTEXT('Udregning af resultater'!CB73),"",'Udregning af resultater'!CB73)</f>
        <v/>
      </c>
      <c r="H41" s="236" t="str">
        <f t="shared" ca="1" si="0"/>
        <v/>
      </c>
      <c r="I41" s="148" t="str">
        <f t="shared" ca="1" si="1"/>
        <v/>
      </c>
    </row>
    <row r="42" spans="1:9" x14ac:dyDescent="0.3">
      <c r="A42" s="151" t="str">
        <f ca="1">IF(ISERROR('Udregning af resultater'!BW74),"",'Udregning af resultater'!BW74)</f>
        <v/>
      </c>
      <c r="B42" s="235" t="str">
        <f ca="1">IF(ISERROR('Udregning af resultater'!BX74),"",'Udregning af resultater'!BX74)</f>
        <v/>
      </c>
      <c r="C42" s="148" t="str">
        <f ca="1">IF(ISERROR('Udregning af resultater'!CC74),"",'Udregning af resultater'!CC74)</f>
        <v/>
      </c>
      <c r="D42" s="148" t="str">
        <f ca="1">IF(ISERROR('Udregning af resultater'!BY74),"",'Udregning af resultater'!BY74)</f>
        <v/>
      </c>
      <c r="E42" s="148" t="str">
        <f ca="1">IF(ISERROR('Udregning af resultater'!BZ74),"",'Udregning af resultater'!BZ74)</f>
        <v/>
      </c>
      <c r="F42" s="148" t="str">
        <f ca="1">IF(ISERROR('Udregning af resultater'!CA74),"",'Udregning af resultater'!CA74)</f>
        <v/>
      </c>
      <c r="G42" s="148" t="str">
        <f ca="1">IF(ISTEXT('Udregning af resultater'!CB74),"",'Udregning af resultater'!CB74)</f>
        <v/>
      </c>
      <c r="H42" s="236" t="str">
        <f t="shared" ca="1" si="0"/>
        <v/>
      </c>
      <c r="I42" s="148" t="str">
        <f t="shared" ca="1" si="1"/>
        <v/>
      </c>
    </row>
    <row r="43" spans="1:9" x14ac:dyDescent="0.3">
      <c r="A43" s="151" t="str">
        <f ca="1">IF(ISERROR('Udregning af resultater'!BW75),"",'Udregning af resultater'!BW75)</f>
        <v/>
      </c>
      <c r="B43" s="235" t="str">
        <f ca="1">IF(ISERROR('Udregning af resultater'!BX75),"",'Udregning af resultater'!BX75)</f>
        <v/>
      </c>
      <c r="C43" s="148" t="str">
        <f ca="1">IF(ISERROR('Udregning af resultater'!CC75),"",'Udregning af resultater'!CC75)</f>
        <v/>
      </c>
      <c r="D43" s="148" t="str">
        <f ca="1">IF(ISERROR('Udregning af resultater'!BY75),"",'Udregning af resultater'!BY75)</f>
        <v/>
      </c>
      <c r="E43" s="148" t="str">
        <f ca="1">IF(ISERROR('Udregning af resultater'!BZ75),"",'Udregning af resultater'!BZ75)</f>
        <v/>
      </c>
      <c r="F43" s="148" t="str">
        <f ca="1">IF(ISERROR('Udregning af resultater'!CA75),"",'Udregning af resultater'!CA75)</f>
        <v/>
      </c>
      <c r="G43" s="148" t="str">
        <f ca="1">IF(ISTEXT('Udregning af resultater'!CB75),"",'Udregning af resultater'!CB75)</f>
        <v/>
      </c>
      <c r="H43" s="236" t="str">
        <f t="shared" ca="1" si="0"/>
        <v/>
      </c>
      <c r="I43" s="148" t="str">
        <f t="shared" ca="1" si="1"/>
        <v/>
      </c>
    </row>
    <row r="44" spans="1:9" x14ac:dyDescent="0.3">
      <c r="A44" s="151" t="str">
        <f ca="1">IF(ISERROR('Udregning af resultater'!BW76),"",'Udregning af resultater'!BW76)</f>
        <v/>
      </c>
      <c r="B44" s="235" t="str">
        <f ca="1">IF(ISERROR('Udregning af resultater'!BX76),"",'Udregning af resultater'!BX76)</f>
        <v/>
      </c>
      <c r="C44" s="148" t="str">
        <f ca="1">IF(ISERROR('Udregning af resultater'!CC76),"",'Udregning af resultater'!CC76)</f>
        <v/>
      </c>
      <c r="D44" s="148" t="str">
        <f ca="1">IF(ISERROR('Udregning af resultater'!BY76),"",'Udregning af resultater'!BY76)</f>
        <v/>
      </c>
      <c r="E44" s="148" t="str">
        <f ca="1">IF(ISERROR('Udregning af resultater'!BZ76),"",'Udregning af resultater'!BZ76)</f>
        <v/>
      </c>
      <c r="F44" s="148" t="str">
        <f ca="1">IF(ISERROR('Udregning af resultater'!CA76),"",'Udregning af resultater'!CA76)</f>
        <v/>
      </c>
      <c r="G44" s="148" t="str">
        <f ca="1">IF(ISTEXT('Udregning af resultater'!CB76),"",'Udregning af resultater'!CB76)</f>
        <v/>
      </c>
      <c r="H44" s="236" t="str">
        <f t="shared" ca="1" si="0"/>
        <v/>
      </c>
      <c r="I44" s="148" t="str">
        <f t="shared" ca="1" si="1"/>
        <v/>
      </c>
    </row>
    <row r="45" spans="1:9" x14ac:dyDescent="0.3">
      <c r="A45" s="151" t="str">
        <f ca="1">IF(ISERROR('Udregning af resultater'!BW77),"",'Udregning af resultater'!BW77)</f>
        <v/>
      </c>
      <c r="B45" s="235" t="str">
        <f ca="1">IF(ISERROR('Udregning af resultater'!BX77),"",'Udregning af resultater'!BX77)</f>
        <v/>
      </c>
      <c r="C45" s="148" t="str">
        <f ca="1">IF(ISERROR('Udregning af resultater'!CC77),"",'Udregning af resultater'!CC77)</f>
        <v/>
      </c>
      <c r="D45" s="148" t="str">
        <f ca="1">IF(ISERROR('Udregning af resultater'!BY77),"",'Udregning af resultater'!BY77)</f>
        <v/>
      </c>
      <c r="E45" s="148" t="str">
        <f ca="1">IF(ISERROR('Udregning af resultater'!BZ77),"",'Udregning af resultater'!BZ77)</f>
        <v/>
      </c>
      <c r="F45" s="148" t="str">
        <f ca="1">IF(ISERROR('Udregning af resultater'!CA77),"",'Udregning af resultater'!CA77)</f>
        <v/>
      </c>
      <c r="G45" s="148" t="str">
        <f ca="1">IF(ISTEXT('Udregning af resultater'!CB77),"",'Udregning af resultater'!CB77)</f>
        <v/>
      </c>
      <c r="H45" s="236" t="str">
        <f t="shared" ca="1" si="0"/>
        <v/>
      </c>
      <c r="I45" s="148" t="str">
        <f t="shared" ca="1" si="1"/>
        <v/>
      </c>
    </row>
    <row r="46" spans="1:9" x14ac:dyDescent="0.3">
      <c r="A46" s="151" t="str">
        <f ca="1">IF(ISERROR('Udregning af resultater'!BW78),"",'Udregning af resultater'!BW78)</f>
        <v/>
      </c>
      <c r="B46" s="235" t="str">
        <f ca="1">IF(ISERROR('Udregning af resultater'!BX78),"",'Udregning af resultater'!BX78)</f>
        <v/>
      </c>
      <c r="C46" s="148" t="str">
        <f ca="1">IF(ISERROR('Udregning af resultater'!CC78),"",'Udregning af resultater'!CC78)</f>
        <v/>
      </c>
      <c r="D46" s="148" t="str">
        <f ca="1">IF(ISERROR('Udregning af resultater'!BY78),"",'Udregning af resultater'!BY78)</f>
        <v/>
      </c>
      <c r="E46" s="148" t="str">
        <f ca="1">IF(ISERROR('Udregning af resultater'!BZ78),"",'Udregning af resultater'!BZ78)</f>
        <v/>
      </c>
      <c r="F46" s="148" t="str">
        <f ca="1">IF(ISERROR('Udregning af resultater'!CA78),"",'Udregning af resultater'!CA78)</f>
        <v/>
      </c>
      <c r="G46" s="148" t="str">
        <f ca="1">IF(ISTEXT('Udregning af resultater'!CB78),"",'Udregning af resultater'!CB78)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F3:G3"/>
    <mergeCell ref="A1:C1"/>
    <mergeCell ref="F6:I6"/>
  </mergeCells>
  <pageMargins left="0.4" right="0.4" top="0.6" bottom="0.54" header="0.38" footer="0.46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CH123"/>
  <sheetViews>
    <sheetView showGridLines="0" topLeftCell="P1" zoomScale="75" zoomScaleNormal="75" workbookViewId="0">
      <selection activeCell="Y17" sqref="Y17"/>
    </sheetView>
  </sheetViews>
  <sheetFormatPr defaultRowHeight="14.4" x14ac:dyDescent="0.3"/>
  <cols>
    <col min="1" max="2" width="12.33203125" bestFit="1" customWidth="1"/>
    <col min="3" max="3" width="12.44140625" bestFit="1" customWidth="1"/>
    <col min="5" max="5" width="19.5546875" style="32" bestFit="1" customWidth="1"/>
    <col min="7" max="7" width="16.109375" bestFit="1" customWidth="1"/>
    <col min="8" max="8" width="15.5546875" bestFit="1" customWidth="1"/>
    <col min="9" max="9" width="15.88671875" customWidth="1"/>
    <col min="10" max="10" width="15.5546875" bestFit="1" customWidth="1"/>
    <col min="11" max="11" width="8.6640625" customWidth="1"/>
    <col min="12" max="12" width="11.44140625" customWidth="1"/>
    <col min="13" max="13" width="19.44140625" bestFit="1" customWidth="1"/>
    <col min="14" max="14" width="12.5546875" bestFit="1" customWidth="1"/>
    <col min="15" max="15" width="20.109375" style="32" bestFit="1" customWidth="1"/>
    <col min="16" max="16" width="8.109375" bestFit="1" customWidth="1"/>
    <col min="17" max="17" width="4.5546875" customWidth="1"/>
    <col min="18" max="18" width="19.5546875" bestFit="1" customWidth="1"/>
    <col min="19" max="19" width="12" bestFit="1" customWidth="1"/>
    <col min="20" max="20" width="20.109375" bestFit="1" customWidth="1"/>
    <col min="21" max="21" width="8.109375" bestFit="1" customWidth="1"/>
    <col min="23" max="23" width="12" bestFit="1" customWidth="1"/>
    <col min="24" max="25" width="15.5546875" bestFit="1" customWidth="1"/>
    <col min="26" max="27" width="16.109375" bestFit="1" customWidth="1"/>
    <col min="30" max="30" width="12.5546875" bestFit="1" customWidth="1"/>
    <col min="43" max="43" width="13.44140625" bestFit="1" customWidth="1"/>
    <col min="45" max="45" width="13.44140625" customWidth="1"/>
    <col min="46" max="46" width="12.33203125" bestFit="1" customWidth="1"/>
    <col min="47" max="47" width="12.5546875" customWidth="1"/>
    <col min="48" max="48" width="20.109375" bestFit="1" customWidth="1"/>
    <col min="49" max="49" width="8.6640625" customWidth="1"/>
    <col min="50" max="50" width="8.6640625" bestFit="1" customWidth="1"/>
    <col min="51" max="51" width="19.109375" bestFit="1" customWidth="1"/>
    <col min="52" max="52" width="13.109375" bestFit="1" customWidth="1"/>
    <col min="53" max="53" width="13.109375" customWidth="1"/>
    <col min="54" max="54" width="12.6640625" bestFit="1" customWidth="1"/>
    <col min="55" max="55" width="9.6640625" bestFit="1" customWidth="1"/>
    <col min="56" max="56" width="16.6640625" customWidth="1"/>
    <col min="57" max="57" width="16.6640625" bestFit="1" customWidth="1"/>
    <col min="58" max="59" width="16.6640625" customWidth="1"/>
    <col min="60" max="60" width="12.6640625" bestFit="1" customWidth="1"/>
    <col min="61" max="61" width="5" customWidth="1"/>
    <col min="62" max="62" width="12.109375" customWidth="1"/>
    <col min="63" max="63" width="20.109375" bestFit="1" customWidth="1"/>
    <col min="64" max="64" width="10.44140625" bestFit="1" customWidth="1"/>
    <col min="65" max="65" width="6.33203125" bestFit="1" customWidth="1"/>
    <col min="66" max="66" width="3.44140625" customWidth="1"/>
    <col min="67" max="67" width="10.44140625" customWidth="1"/>
    <col min="68" max="68" width="10.44140625" bestFit="1" customWidth="1"/>
    <col min="69" max="69" width="9.44140625" customWidth="1"/>
    <col min="70" max="70" width="11.109375" customWidth="1"/>
    <col min="71" max="71" width="12" bestFit="1" customWidth="1"/>
    <col min="72" max="72" width="20.109375" bestFit="1" customWidth="1"/>
    <col min="73" max="73" width="13.109375" bestFit="1" customWidth="1"/>
    <col min="74" max="74" width="13.109375" customWidth="1"/>
    <col min="75" max="75" width="12" bestFit="1" customWidth="1"/>
    <col min="76" max="76" width="20.109375" bestFit="1" customWidth="1"/>
    <col min="77" max="77" width="11" customWidth="1"/>
    <col min="78" max="78" width="14" bestFit="1" customWidth="1"/>
    <col min="79" max="79" width="14" customWidth="1"/>
    <col min="80" max="80" width="14" bestFit="1" customWidth="1"/>
    <col min="81" max="81" width="8.109375" bestFit="1" customWidth="1"/>
    <col min="84" max="84" width="14.44140625" bestFit="1" customWidth="1"/>
    <col min="85" max="85" width="10.44140625" bestFit="1" customWidth="1"/>
    <col min="86" max="86" width="9.6640625" bestFit="1" customWidth="1"/>
  </cols>
  <sheetData>
    <row r="1" spans="1:86" x14ac:dyDescent="0.3">
      <c r="BJ1" t="s">
        <v>158</v>
      </c>
      <c r="BO1" t="s">
        <v>103</v>
      </c>
      <c r="CE1" t="s">
        <v>160</v>
      </c>
    </row>
    <row r="2" spans="1:86" x14ac:dyDescent="0.3">
      <c r="A2" s="34" t="s">
        <v>8</v>
      </c>
      <c r="B2" s="35" t="s">
        <v>63</v>
      </c>
      <c r="C2" s="35" t="s">
        <v>64</v>
      </c>
      <c r="D2" s="35" t="s">
        <v>8</v>
      </c>
      <c r="E2" s="36" t="s">
        <v>15</v>
      </c>
      <c r="F2" s="35" t="s">
        <v>10</v>
      </c>
      <c r="G2" s="35" t="s">
        <v>128</v>
      </c>
      <c r="H2" s="35" t="s">
        <v>126</v>
      </c>
      <c r="I2" s="35" t="s">
        <v>129</v>
      </c>
      <c r="J2" s="35" t="s">
        <v>127</v>
      </c>
      <c r="K2" s="35" t="s">
        <v>78</v>
      </c>
      <c r="L2" s="37" t="s">
        <v>125</v>
      </c>
      <c r="M2" s="34" t="s">
        <v>65</v>
      </c>
      <c r="N2" s="35" t="s">
        <v>8</v>
      </c>
      <c r="O2" s="36" t="s">
        <v>15</v>
      </c>
      <c r="P2" s="37" t="s">
        <v>10</v>
      </c>
      <c r="R2" s="34" t="s">
        <v>66</v>
      </c>
      <c r="S2" s="35" t="s">
        <v>8</v>
      </c>
      <c r="T2" s="36" t="s">
        <v>15</v>
      </c>
      <c r="U2" s="37" t="s">
        <v>10</v>
      </c>
      <c r="W2" s="34" t="s">
        <v>8</v>
      </c>
      <c r="X2" s="35" t="s">
        <v>126</v>
      </c>
      <c r="Y2" s="35" t="s">
        <v>127</v>
      </c>
      <c r="Z2" s="35" t="s">
        <v>128</v>
      </c>
      <c r="AA2" s="35" t="s">
        <v>129</v>
      </c>
      <c r="AB2" s="37"/>
      <c r="AD2" s="34" t="s">
        <v>63</v>
      </c>
      <c r="AE2" s="35">
        <v>1</v>
      </c>
      <c r="AF2" s="35">
        <v>2</v>
      </c>
      <c r="AG2" s="35">
        <v>3</v>
      </c>
      <c r="AH2" s="35">
        <v>4</v>
      </c>
      <c r="AI2" s="35">
        <v>5</v>
      </c>
      <c r="AJ2" s="35">
        <v>6</v>
      </c>
      <c r="AK2" s="35">
        <v>7</v>
      </c>
      <c r="AL2" s="35">
        <v>8</v>
      </c>
      <c r="AM2" s="35">
        <v>9</v>
      </c>
      <c r="AN2" s="35">
        <v>10</v>
      </c>
      <c r="AO2" s="35">
        <v>11</v>
      </c>
      <c r="AP2" s="35">
        <v>12</v>
      </c>
      <c r="AQ2" s="35" t="s">
        <v>167</v>
      </c>
      <c r="AR2" s="35" t="s">
        <v>77</v>
      </c>
      <c r="AS2" s="35" t="s">
        <v>167</v>
      </c>
      <c r="AT2" s="35" t="s">
        <v>95</v>
      </c>
      <c r="AU2" s="35" t="s">
        <v>8</v>
      </c>
      <c r="AV2" s="35" t="s">
        <v>15</v>
      </c>
      <c r="AW2" s="35" t="s">
        <v>125</v>
      </c>
      <c r="AX2" s="35" t="s">
        <v>78</v>
      </c>
      <c r="AY2" s="35" t="s">
        <v>106</v>
      </c>
      <c r="AZ2" s="35" t="s">
        <v>85</v>
      </c>
      <c r="BA2" s="35" t="s">
        <v>85</v>
      </c>
      <c r="BB2" s="35" t="s">
        <v>105</v>
      </c>
      <c r="BC2" s="35" t="s">
        <v>84</v>
      </c>
      <c r="BD2" s="35" t="s">
        <v>86</v>
      </c>
      <c r="BE2" s="35" t="s">
        <v>96</v>
      </c>
      <c r="BF2" s="35"/>
      <c r="BG2" s="35" t="s">
        <v>86</v>
      </c>
      <c r="BH2" s="37" t="s">
        <v>105</v>
      </c>
      <c r="BJ2" s="34" t="s">
        <v>8</v>
      </c>
      <c r="BK2" s="35" t="s">
        <v>15</v>
      </c>
      <c r="BL2" s="202" t="s">
        <v>151</v>
      </c>
      <c r="BM2" s="203" t="s">
        <v>152</v>
      </c>
      <c r="BO2" s="34" t="s">
        <v>151</v>
      </c>
      <c r="BP2" s="35" t="s">
        <v>153</v>
      </c>
      <c r="BQ2" s="35" t="s">
        <v>154</v>
      </c>
      <c r="BR2" s="35"/>
      <c r="BS2" s="35" t="s">
        <v>8</v>
      </c>
      <c r="BT2" s="35" t="s">
        <v>15</v>
      </c>
      <c r="BU2" s="35" t="s">
        <v>85</v>
      </c>
      <c r="BV2" s="35"/>
      <c r="BW2" s="35" t="s">
        <v>8</v>
      </c>
      <c r="BX2" s="35" t="s">
        <v>15</v>
      </c>
      <c r="BY2" s="35" t="s">
        <v>151</v>
      </c>
      <c r="BZ2" s="35" t="s">
        <v>156</v>
      </c>
      <c r="CA2" s="35" t="s">
        <v>153</v>
      </c>
      <c r="CB2" s="35" t="s">
        <v>157</v>
      </c>
      <c r="CC2" s="37" t="s">
        <v>10</v>
      </c>
      <c r="CE2" s="34" t="s">
        <v>8</v>
      </c>
      <c r="CF2" s="35" t="s">
        <v>15</v>
      </c>
      <c r="CG2" s="202" t="s">
        <v>151</v>
      </c>
      <c r="CH2" s="37" t="s">
        <v>84</v>
      </c>
    </row>
    <row r="3" spans="1:86" x14ac:dyDescent="0.3">
      <c r="A3" s="38">
        <v>1</v>
      </c>
      <c r="B3" s="2" t="str">
        <f>IFERROR(VLOOKUP($A3,Deltagerliste!$B$5:$J$40,4,FALSE),"")</f>
        <v/>
      </c>
      <c r="C3" s="2" t="str">
        <f>IFERROR(VLOOKUP($A3,Deltagerliste!$B$5:$J$40,5,FALSE),"")</f>
        <v/>
      </c>
      <c r="D3" s="2" t="str">
        <f>IFERROR(VLOOKUP($A3,Deltagerliste!$B$5:$J$40,1,FALSE),"")</f>
        <v/>
      </c>
      <c r="E3" s="39" t="str">
        <f>IFERROR(VLOOKUP($A3,Deltagerliste!$B$5:$J$40,2,FALSE),"")</f>
        <v/>
      </c>
      <c r="F3" s="2" t="str">
        <f>IFERROR(VLOOKUP($A3,Deltagerliste!$B$5:$J$40,3,FALSE),"")</f>
        <v/>
      </c>
      <c r="G3" s="2" t="str">
        <f>IFERROR(VLOOKUP($A3,Deltagerliste!$B$5:$J$40,6,FALSE),"")</f>
        <v/>
      </c>
      <c r="H3" s="2" t="str">
        <f>IFERROR(VLOOKUP($A3,Deltagerliste!$B$5:$J$40,8,FALSE),"")</f>
        <v/>
      </c>
      <c r="I3" s="2" t="str">
        <f>IFERROR(VLOOKUP($A3,Deltagerliste!$B$5:$J$40,7,FALSE),"")</f>
        <v/>
      </c>
      <c r="J3" s="2" t="str">
        <f>IFERROR(VLOOKUP($A3,Deltagerliste!$B$5:$J$40,9,FALSE),"")</f>
        <v/>
      </c>
      <c r="K3" s="2" t="str">
        <f>IFERROR(VLOOKUP($A3,Deltagerliste!$B$5:$K$40,10,FALSE),"")</f>
        <v/>
      </c>
      <c r="L3" s="2" t="str">
        <f>IFERROR(VLOOKUP($A3,Deltagerliste!$B$5:$L$40,11,FALSE),"")</f>
        <v/>
      </c>
      <c r="M3" s="38" t="e">
        <f t="array" aca="1" ref="M3:M38" ca="1">SMALL(ager_stub,ROW(INDIRECT("1:"&amp;ROWS(ager_stub))))</f>
        <v>#NUM!</v>
      </c>
      <c r="N3" s="2" t="str">
        <f ca="1">IFERROR(VLOOKUP($M3,$B$3:$J$38,3,FALSE),"")</f>
        <v/>
      </c>
      <c r="O3" s="39" t="str">
        <f ca="1">IFERROR(VLOOKUP($M3,$B$3:$J$38,4,FALSE),"")</f>
        <v/>
      </c>
      <c r="P3" s="45" t="str">
        <f ca="1">IFERROR(VLOOKUP($M3,$B$3:$J$38,5,FALSE),"")</f>
        <v/>
      </c>
      <c r="R3" s="38" t="e">
        <f t="array" aca="1" ref="R3:R38" ca="1">SMALL(ager_grøn,ROW(INDIRECT("1:"&amp;ROWS(ager_grøn))))</f>
        <v>#NUM!</v>
      </c>
      <c r="S3" s="2" t="str">
        <f t="shared" ref="S3:S38" ca="1" si="0">IFERROR(VLOOKUP($R3,$C$3:$J$38,2,FALSE),"")</f>
        <v/>
      </c>
      <c r="T3" s="47" t="str">
        <f t="shared" ref="T3:T38" ca="1" si="1">IFERROR(VLOOKUP($R3,$C$3:$J$38,3,FALSE),"")</f>
        <v/>
      </c>
      <c r="U3" s="45" t="str">
        <f t="shared" ref="U3:U38" ca="1" si="2">IFERROR(VLOOKUP($R3,$C$3:$J$38,4,FALSE),"")</f>
        <v/>
      </c>
      <c r="W3" s="49" t="str">
        <f ca="1">IFERROR(VLOOKUP($M3,$D$3:$J$38,1,FALSE),"")</f>
        <v/>
      </c>
      <c r="X3" s="2" t="str">
        <f ca="1">IFERROR(VLOOKUP($M3,$B$3:$J$38,7,FALSE),"")</f>
        <v/>
      </c>
      <c r="Y3" s="2" t="str">
        <f ca="1">IFERROR(VLOOKUP($R3,$C$3:$J$38,8,FALSE),"")</f>
        <v/>
      </c>
      <c r="Z3" s="2" t="str">
        <f ca="1">IFERROR(VLOOKUP($M3,$B$3:$J$38,6,FALSE),"")</f>
        <v/>
      </c>
      <c r="AA3" s="2" t="str">
        <f ca="1">IFERROR(VLOOKUP($R3,$C$3:$J$38,7,FALSE),"")</f>
        <v/>
      </c>
      <c r="AB3" s="40">
        <v>1</v>
      </c>
      <c r="AD3" s="38">
        <v>1</v>
      </c>
      <c r="AE3" s="1" t="str">
        <f>'Indtastning stub'!H10</f>
        <v/>
      </c>
      <c r="AF3" s="1" t="str">
        <f>'Indtastning stub'!N10</f>
        <v/>
      </c>
      <c r="AG3" s="1" t="str">
        <f>'Indtastning stub'!T10</f>
        <v/>
      </c>
      <c r="AH3" s="1" t="str">
        <f>'Indtastning stub'!AT10</f>
        <v/>
      </c>
      <c r="AI3" s="1" t="str">
        <f ca="1">E46</f>
        <v/>
      </c>
      <c r="AJ3" s="1" t="str">
        <f ca="1">E88</f>
        <v/>
      </c>
      <c r="AK3" s="1" t="str">
        <f>'Indtastning stub'!BB10</f>
        <v/>
      </c>
      <c r="AL3" s="1" t="str">
        <f>'Indtastning stub'!BH10</f>
        <v/>
      </c>
      <c r="AM3" s="1" t="str">
        <f>'Indtastning stub'!BN10</f>
        <v/>
      </c>
      <c r="AN3" s="1" t="str">
        <f>'Indtastning stub'!BT10</f>
        <v/>
      </c>
      <c r="AO3" s="1" t="str">
        <f>'Indtastning stub'!CE10</f>
        <v/>
      </c>
      <c r="AP3" s="1">
        <f>'Indtastning stub'!CH10</f>
        <v>0</v>
      </c>
      <c r="AQ3" s="1">
        <f ca="1">IFERROR((AD3*0.0000000000001)+(AR3*1000000000000)+(AI3*100000000000)+(AJ3*10000000000)+(AE3*1000000000)+(AF3*100000000)+(AG3*10000000)+(AH3*1000000)+(AK3*100000)+(AL3*10000)+(AM3*1000)+(AN3*100)+(AO3*10)+(AP3),0)</f>
        <v>0</v>
      </c>
      <c r="AR3" s="1">
        <f t="shared" ref="AR3:AR38" ca="1" si="3">IF(AND(AX3=1,AW3=1),SUM(AE3:AO3)-AP3,IF(AX3=1,0,SUM(AE3:AO3)-AP3))</f>
        <v>0</v>
      </c>
      <c r="AS3" s="1">
        <f>IF(AX3=1,IFERROR((AD3*0.0000000000001)+(AT3*1000000000000)+(AI3*100000000000)+(AJ3*10000000000)+(AE3*1000000000)+(AF3*100000000)+(AG3*10000000)+(AH3*1000000)+(AK3*100000)+(AL3*10000)+(AM3*1000)+(AN3*100)+(AO3*10)+(AP3),0),0)</f>
        <v>0</v>
      </c>
      <c r="AT3" s="1">
        <f t="shared" ref="AT3:AT38" si="4">IF(AX3=0,0,SUM(AE3:AP3))</f>
        <v>0</v>
      </c>
      <c r="AU3" s="1" t="str">
        <f ca="1">'Indtastning stub'!A10</f>
        <v/>
      </c>
      <c r="AV3" s="1" t="str">
        <f ca="1">'Indtastning stub'!B10</f>
        <v/>
      </c>
      <c r="AW3" s="1">
        <f>IF(IFERROR(VLOOKUP($AD3,$B$3:$L$38,11,FALSE)="DK",0),1,0)</f>
        <v>0</v>
      </c>
      <c r="AX3" s="1">
        <f>IF(IFERROR(VLOOKUP($AD3,$B$3:$L$38,10,FALSE)="NM",0),1,0)</f>
        <v>0</v>
      </c>
      <c r="AY3" s="1" t="str">
        <f ca="1">IF(AZ3=0,"",VLOOKUP(BA3,AQ$3:AV$38,5,FALSE))</f>
        <v/>
      </c>
      <c r="AZ3" s="1">
        <f t="array" aca="1" ref="AZ3:AZ38" ca="1">LARGE(AR3:AR38,ROW(INDIRECT("1:"&amp;ROWS(AR3:AR38))))</f>
        <v>0</v>
      </c>
      <c r="BA3" s="1">
        <f t="array" aca="1" ref="BA3:BA38" ca="1">LARGE(AQ3:AQ38,ROW(INDIRECT("1:"&amp;ROWS(AQ3:AQ38))))</f>
        <v>0</v>
      </c>
      <c r="BB3" s="1" t="e">
        <f t="array" aca="1" ref="BB3:BB38" ca="1">SMALL(AY3:AY38,ROW(INDIRECT("1:"&amp;ROWS(AY3:AY38))))</f>
        <v>#NUM!</v>
      </c>
      <c r="BC3" s="1" t="str">
        <f ca="1">IF(ISERROR(BB3),"",RANK(BA3,$BA$3:$BA$38,0))</f>
        <v/>
      </c>
      <c r="BD3" s="1" t="str">
        <f ca="1">IF(BF3=0,"",VLOOKUP(BF3,AS$3:AV$38,3,FALSE))</f>
        <v/>
      </c>
      <c r="BE3" s="1">
        <f t="array" aca="1" ref="BE3:BE38" ca="1">LARGE(AT3:AT38,ROW(INDIRECT("1:"&amp;ROWS(AT3:AT38))))</f>
        <v>0</v>
      </c>
      <c r="BF3" s="1">
        <f t="array" aca="1" ref="BF3:BF38" ca="1">LARGE(AS3:AS38,ROW(INDIRECT("1:"&amp;ROWS(AS3:AS38))))</f>
        <v>0</v>
      </c>
      <c r="BG3" s="1" t="str">
        <f ca="1">IF(BF3&gt;0,VLOOKUP(BF3,AS$3:AV$38,3,FALSE),"")</f>
        <v/>
      </c>
      <c r="BH3" s="40" t="e">
        <f t="array" aca="1" ref="BH3:BH38" ca="1">SMALL(BG3:BG38,ROW(INDIRECT("1:"&amp;ROWS(BG3:BG38))))</f>
        <v>#NUM!</v>
      </c>
      <c r="BJ3" s="38" t="str">
        <f ca="1">IF(AY3=0,"",IF(BA3=0,"",VLOOKUP(BA3,AQ$3:AV$38,5,FALSE)))</f>
        <v/>
      </c>
      <c r="BK3" s="1" t="str">
        <f ca="1">IF(AZ3=0,"",IF(BA3=0,"",VLOOKUP(BA3,AQ$3:AV$38,6,FALSE)))</f>
        <v/>
      </c>
      <c r="BL3" s="1" t="str">
        <f ca="1">IF(ISTEXT(AY3),"",VLOOKUP(BA3,AQ$3:AR$38,2,FALSE))</f>
        <v/>
      </c>
      <c r="BM3" s="204" t="str">
        <f ca="1">IF(ISTEXT(BL3),"",RANK(BA3,$BA$3:$BA$38,0))</f>
        <v/>
      </c>
      <c r="BN3" s="133"/>
      <c r="BO3" s="38" t="str">
        <f ca="1">IF(ISTEXT(BB3),"",IFERROR(VLOOKUP(BB3,AY$3:AZ$38,2,FALSE),""))</f>
        <v/>
      </c>
      <c r="BP3" s="1" t="str">
        <f ca="1">IF(ISTEXT(BB43),"",IFERROR(VLOOKUP(BB43,AY$43:AZ$78,2,FALSE),""))</f>
        <v/>
      </c>
      <c r="BQ3" s="1">
        <f ca="1">SUM(BO3:BP3)</f>
        <v>0</v>
      </c>
      <c r="BR3" s="1" t="str">
        <f ca="1">IF(ISTEXT(BB3),"",IFERROR(VLOOKUP(BB43,AY$43:BA$78,3,FALSE)+VLOOKUP(BB3,AY$3:BA$38,3,FALSE),""))</f>
        <v/>
      </c>
      <c r="BS3" s="1" t="str">
        <f ca="1">IFERROR(VLOOKUP(BB3,AU$3:AV$38,1,FALSE),"")</f>
        <v/>
      </c>
      <c r="BT3" s="1" t="str">
        <f ca="1">IFERROR(VLOOKUP(BB3,AU$3:AV$38,2,FALSE),"")</f>
        <v/>
      </c>
      <c r="BU3" s="1">
        <f t="array" aca="1" ref="BU3:BU38" ca="1">LARGE(BQ3:BQ38,ROW(INDIRECT("1:"&amp;ROWS(BQ3:BQ38))))</f>
        <v>0</v>
      </c>
      <c r="BV3" s="1" t="e">
        <f t="array" aca="1" ref="BV3:BV38" ca="1">LARGE(BR3:BR38,ROW(INDIRECT("1:"&amp;ROWS(BR3:BR38))))</f>
        <v>#NUM!</v>
      </c>
      <c r="BW3" s="1" t="e">
        <f ca="1">IF(BV3=0,"",VLOOKUP(BV3,BR$3:BT$38,2,FALSE))</f>
        <v>#NUM!</v>
      </c>
      <c r="BX3" s="1" t="e">
        <f ca="1">IF(BV3=0,"",VLOOKUP(BV3,BR$3:BT$38,3,FALSE))</f>
        <v>#NUM!</v>
      </c>
      <c r="BY3" s="1" t="str">
        <f ca="1">IF(ISTEXT(BW3),"",IFERROR(VLOOKUP(BW3,BJ$3:BM$38,3,FALSE),""))</f>
        <v/>
      </c>
      <c r="BZ3" s="1" t="str">
        <f ca="1">IF(ISTEXT(BW3),"",IFERROR(VLOOKUP(BW3,BJ$3:BM$38,4,FALSE),""))</f>
        <v/>
      </c>
      <c r="CA3" s="1" t="str">
        <f ca="1">IF(ISTEXT(BW3),"",IFERROR(VLOOKUP(BW3,BJ$43:BM$78,3,FALSE),""))</f>
        <v/>
      </c>
      <c r="CB3" s="1" t="str">
        <f ca="1">IF(ISTEXT(BW3),"",IFERROR(VLOOKUP(BW3,BJ$43:BM$78,4,FALSE),""))</f>
        <v/>
      </c>
      <c r="CC3" s="40" t="str">
        <f ca="1">IF(ISTEXT(BW3),"",IFERROR(VLOOKUP(BW3,A$3:F$38,6,FALSE),""))</f>
        <v/>
      </c>
      <c r="CE3" s="38" t="str">
        <f ca="1">IF(BF3&gt;0,IF(BF3=0,"",VLOOKUP(BF3,AS$3:AV$38,3,FALSE)),"")</f>
        <v/>
      </c>
      <c r="CF3" s="1" t="str">
        <f ca="1">IF(BF3&gt;0,VLOOKUP(BF3,AS$3:AV$38,4,FALSE),"")</f>
        <v/>
      </c>
      <c r="CG3" s="1" t="str">
        <f ca="1">IF(BF3&gt;0,VLOOKUP(BF3,AS$3:AV$38,2,FALSE),"")</f>
        <v/>
      </c>
      <c r="CH3" s="204" t="str">
        <f ca="1">IF(BF3&gt;0,RANK(BF3,$BF$3:$BF$38,0),"")</f>
        <v/>
      </c>
    </row>
    <row r="4" spans="1:86" x14ac:dyDescent="0.3">
      <c r="A4" s="38">
        <v>2</v>
      </c>
      <c r="B4" s="2" t="str">
        <f>IFERROR(VLOOKUP($A4,Deltagerliste!$B$5:$J$40,4,FALSE),"")</f>
        <v/>
      </c>
      <c r="C4" s="2" t="str">
        <f>IFERROR(VLOOKUP($A4,Deltagerliste!$B$5:$J$40,5,FALSE),"")</f>
        <v/>
      </c>
      <c r="D4" s="2" t="str">
        <f>IFERROR(VLOOKUP($A4,Deltagerliste!$B$5:$J$40,1,FALSE),"")</f>
        <v/>
      </c>
      <c r="E4" s="39" t="str">
        <f>IFERROR(VLOOKUP($A4,Deltagerliste!$B$5:$J$40,2,FALSE),"")</f>
        <v/>
      </c>
      <c r="F4" s="2" t="str">
        <f>IFERROR(VLOOKUP($A4,Deltagerliste!$B$5:$J$40,3,FALSE),"")</f>
        <v/>
      </c>
      <c r="G4" s="2" t="str">
        <f>IFERROR(VLOOKUP($A4,Deltagerliste!$B$5:$J$40,6,FALSE),"")</f>
        <v/>
      </c>
      <c r="H4" s="2" t="str">
        <f>IFERROR(VLOOKUP($A4,Deltagerliste!$B$5:$J$40,8,FALSE),"")</f>
        <v/>
      </c>
      <c r="I4" s="2" t="str">
        <f>IFERROR(VLOOKUP($A4,Deltagerliste!$B$5:$J$40,7,FALSE),"")</f>
        <v/>
      </c>
      <c r="J4" s="2" t="str">
        <f>IFERROR(VLOOKUP($A4,Deltagerliste!$B$5:$J$40,9,FALSE),"")</f>
        <v/>
      </c>
      <c r="K4" s="2" t="str">
        <f>IFERROR(VLOOKUP($A4,Deltagerliste!$B$5:$K$40,10,FALSE),"")</f>
        <v/>
      </c>
      <c r="L4" s="2" t="str">
        <f>IFERROR(VLOOKUP($A4,Deltagerliste!$B$5:$L$40,11,FALSE),"")</f>
        <v/>
      </c>
      <c r="M4" s="38" t="e">
        <f ca="1"/>
        <v>#NUM!</v>
      </c>
      <c r="N4" s="2" t="str">
        <f t="shared" ref="N4:N38" ca="1" si="5">IFERROR(VLOOKUP($M4,$B$3:$J$38,3,FALSE),"")</f>
        <v/>
      </c>
      <c r="O4" s="39" t="str">
        <f t="shared" ref="O4:O38" ca="1" si="6">IFERROR(VLOOKUP($M4,$B$3:$J$38,4,FALSE),"")</f>
        <v/>
      </c>
      <c r="P4" s="45" t="str">
        <f t="shared" ref="P4:P38" ca="1" si="7">IFERROR(VLOOKUP($M4,$B$3:$J$38,5,FALSE),"")</f>
        <v/>
      </c>
      <c r="R4" s="38" t="e">
        <f ca="1"/>
        <v>#NUM!</v>
      </c>
      <c r="S4" s="2" t="str">
        <f t="shared" ca="1" si="0"/>
        <v/>
      </c>
      <c r="T4" s="47" t="str">
        <f t="shared" ca="1" si="1"/>
        <v/>
      </c>
      <c r="U4" s="45" t="str">
        <f t="shared" ca="1" si="2"/>
        <v/>
      </c>
      <c r="W4" s="49" t="str">
        <f t="shared" ref="W4:W38" ca="1" si="8">IFERROR(VLOOKUP($M4,$D$3:$J$38,1,FALSE),"")</f>
        <v/>
      </c>
      <c r="X4" s="2" t="str">
        <f t="shared" ref="X4:X38" ca="1" si="9">IFERROR(VLOOKUP($M4,$B$3:$J$38,7,FALSE),"")</f>
        <v/>
      </c>
      <c r="Y4" s="2" t="str">
        <f t="shared" ref="Y4:Y38" ca="1" si="10">IFERROR(VLOOKUP($R4,$C$3:$J$38,8,FALSE),"")</f>
        <v/>
      </c>
      <c r="Z4" s="2" t="str">
        <f t="shared" ref="Z4:Z38" ca="1" si="11">IFERROR(VLOOKUP($M4,$B$3:$J$38,6,FALSE),"")</f>
        <v/>
      </c>
      <c r="AA4" s="2" t="str">
        <f t="shared" ref="AA4:AA38" ca="1" si="12">IFERROR(VLOOKUP($R4,$C$3:$J$38,7,FALSE),"")</f>
        <v/>
      </c>
      <c r="AB4" s="40">
        <v>2</v>
      </c>
      <c r="AD4" s="38">
        <v>2</v>
      </c>
      <c r="AE4" s="1" t="str">
        <f>'Indtastning stub'!H11</f>
        <v/>
      </c>
      <c r="AF4" s="1" t="str">
        <f>'Indtastning stub'!N11</f>
        <v/>
      </c>
      <c r="AG4" s="1" t="str">
        <f>'Indtastning stub'!T11</f>
        <v/>
      </c>
      <c r="AH4" s="1" t="str">
        <f>'Indtastning stub'!AT11</f>
        <v/>
      </c>
      <c r="AI4" s="1" t="str">
        <f t="shared" ref="AI4:AI23" ca="1" si="13">E47</f>
        <v/>
      </c>
      <c r="AJ4" s="1" t="str">
        <f t="shared" ref="AJ4:AJ23" ca="1" si="14">E89</f>
        <v/>
      </c>
      <c r="AK4" s="1" t="str">
        <f>'Indtastning stub'!BB11</f>
        <v/>
      </c>
      <c r="AL4" s="1" t="str">
        <f>'Indtastning stub'!BH11</f>
        <v/>
      </c>
      <c r="AM4" s="1" t="str">
        <f>'Indtastning stub'!BN11</f>
        <v/>
      </c>
      <c r="AN4" s="1" t="str">
        <f>'Indtastning stub'!BT11</f>
        <v/>
      </c>
      <c r="AO4" s="1" t="str">
        <f>'Indtastning stub'!CE11</f>
        <v/>
      </c>
      <c r="AP4" s="1">
        <f>'Indtastning stub'!CH11</f>
        <v>0</v>
      </c>
      <c r="AQ4" s="1">
        <f t="shared" ref="AQ4:AQ38" ca="1" si="15">IFERROR((AD4*0.0000000000001)+(AR4*1000000000000)+(AI4*100000000000)+(AJ4*10000000000)+(AE4*1000000000)+(AF4*100000000)+(AG4*10000000)+(AH4*1000000)+(AK4*100000)+(AL4*10000)+(AM4*1000)+(AN4*100)+(AO4*10)+(AP4),0)</f>
        <v>0</v>
      </c>
      <c r="AR4" s="1">
        <f t="shared" ca="1" si="3"/>
        <v>0</v>
      </c>
      <c r="AS4" s="1">
        <f t="shared" ref="AS4:AS38" si="16">IF(AX4=1,IFERROR((AD4*0.0000000000001)+(AT4*1000000000000)+(AI4*100000000000)+(AJ4*10000000000)+(AE4*1000000000)+(AF4*100000000)+(AG4*10000000)+(AH4*1000000)+(AK4*100000)+(AL4*10000)+(AM4*1000)+(AN4*100)+(AO4*10)+(AP4),0),0)</f>
        <v>0</v>
      </c>
      <c r="AT4" s="1">
        <f t="shared" si="4"/>
        <v>0</v>
      </c>
      <c r="AU4" s="1" t="str">
        <f ca="1">'Indtastning stub'!A11</f>
        <v/>
      </c>
      <c r="AV4" s="1" t="str">
        <f ca="1">'Indtastning stub'!B11</f>
        <v/>
      </c>
      <c r="AW4" s="1">
        <f t="shared" ref="AW4:AW38" si="17">IF(IFERROR(VLOOKUP($AD4,$B$3:$L$38,11,FALSE)="DK",0),1,0)</f>
        <v>0</v>
      </c>
      <c r="AX4" s="1">
        <f t="shared" ref="AX4:AX38" si="18">IF(IFERROR(VLOOKUP($AD4,$B$3:$L$38,10,FALSE)="NM",0),1,0)</f>
        <v>0</v>
      </c>
      <c r="AY4" s="1" t="str">
        <f t="shared" ref="AY4:AY38" ca="1" si="19">IF(AZ4=0,"",VLOOKUP(BA4,AQ$3:AV$38,5,FALSE))</f>
        <v/>
      </c>
      <c r="AZ4" s="1">
        <f ca="1"/>
        <v>0</v>
      </c>
      <c r="BA4" s="1">
        <f ca="1"/>
        <v>0</v>
      </c>
      <c r="BB4" s="1" t="e">
        <f ca="1"/>
        <v>#NUM!</v>
      </c>
      <c r="BC4" s="1" t="str">
        <f t="shared" ref="BC4:BC38" ca="1" si="20">IF(ISERROR(BB4),"",RANK(BA4,$BA$3:$BA$38,0))</f>
        <v/>
      </c>
      <c r="BD4" s="1" t="str">
        <f t="shared" ref="BD4:BD38" ca="1" si="21">IF(BF4=0,"",VLOOKUP(BF4,AS$3:AV$38,3,FALSE))</f>
        <v/>
      </c>
      <c r="BE4" s="1">
        <f ca="1"/>
        <v>0</v>
      </c>
      <c r="BF4" s="1">
        <f ca="1"/>
        <v>0</v>
      </c>
      <c r="BG4" s="1" t="str">
        <f t="shared" ref="BG4:BG38" ca="1" si="22">IF(BF4&gt;0,VLOOKUP(BF4,AS$3:AV$38,3,FALSE),"")</f>
        <v/>
      </c>
      <c r="BH4" s="40" t="e">
        <f ca="1"/>
        <v>#NUM!</v>
      </c>
      <c r="BJ4" s="38" t="str">
        <f t="shared" ref="BJ4:BJ38" ca="1" si="23">IF(AY4=0,"",IF(BA4=0,"",VLOOKUP(BA4,AQ$3:AV$38,5,FALSE)))</f>
        <v/>
      </c>
      <c r="BK4" s="1" t="str">
        <f t="shared" ref="BK4:BK38" ca="1" si="24">IF(AZ4=0,"",IF(BA4=0,"",VLOOKUP(BA4,AQ$3:AV$38,6,FALSE)))</f>
        <v/>
      </c>
      <c r="BL4" s="1" t="str">
        <f t="shared" ref="BL4:BL38" ca="1" si="25">IF(ISTEXT(AY4),"",VLOOKUP(BA4,AQ$3:AR$38,2,FALSE))</f>
        <v/>
      </c>
      <c r="BM4" s="204" t="str">
        <f t="shared" ref="BM4:BM38" ca="1" si="26">IF(ISTEXT(BL4),"",RANK(BA4,$BA$3:$BA$38,0))</f>
        <v/>
      </c>
      <c r="BN4" s="133"/>
      <c r="BO4" s="38" t="str">
        <f t="shared" ref="BO4:BO38" ca="1" si="27">IF(ISTEXT(BB4),"",IFERROR(VLOOKUP(BB4,AY$3:AZ$38,2,FALSE),""))</f>
        <v/>
      </c>
      <c r="BP4" s="1" t="str">
        <f t="shared" ref="BP4:BP38" ca="1" si="28">IF(ISTEXT(BB44),"",IFERROR(VLOOKUP(BB44,AY$43:AZ$78,2,FALSE),""))</f>
        <v/>
      </c>
      <c r="BQ4" s="1">
        <f t="shared" ref="BQ4:BQ38" ca="1" si="29">SUM(BO4:BP4)</f>
        <v>0</v>
      </c>
      <c r="BR4" s="1" t="str">
        <f t="shared" ref="BR4:BR38" ca="1" si="30">IF(ISTEXT(BB4),"",IFERROR(VLOOKUP(BB44,AY$43:BA$78,3,FALSE)+VLOOKUP(BB4,AY$3:BA$38,3,FALSE),""))</f>
        <v/>
      </c>
      <c r="BS4" s="1" t="str">
        <f t="shared" ref="BS4:BS38" ca="1" si="31">IFERROR(VLOOKUP(BB4,AU$3:AV$38,1,FALSE),"")</f>
        <v/>
      </c>
      <c r="BT4" s="1" t="str">
        <f t="shared" ref="BT4:BT38" ca="1" si="32">IFERROR(VLOOKUP(BB4,AU$3:AV$38,2,FALSE),"")</f>
        <v/>
      </c>
      <c r="BU4" s="1">
        <f ca="1"/>
        <v>0</v>
      </c>
      <c r="BV4" s="1" t="e">
        <f ca="1"/>
        <v>#NUM!</v>
      </c>
      <c r="BW4" s="1" t="e">
        <f t="shared" ref="BW4:BW38" ca="1" si="33">IF(BV4=0,"",VLOOKUP(BV4,BR$3:BT$38,2,FALSE))</f>
        <v>#NUM!</v>
      </c>
      <c r="BX4" s="1" t="e">
        <f t="shared" ref="BX4:BX38" ca="1" si="34">IF(BV4=0,"",VLOOKUP(BV4,BR$3:BT$38,3,FALSE))</f>
        <v>#NUM!</v>
      </c>
      <c r="BY4" s="1" t="str">
        <f t="shared" ref="BY4:BY38" ca="1" si="35">IF(ISTEXT(BW4),"",IFERROR(VLOOKUP(BW4,BJ$3:BM$38,3,FALSE),""))</f>
        <v/>
      </c>
      <c r="BZ4" s="1" t="str">
        <f t="shared" ref="BZ4:BZ38" ca="1" si="36">IF(ISTEXT(BW4),"",IFERROR(VLOOKUP(BW4,BJ$3:BM$38,4,FALSE),""))</f>
        <v/>
      </c>
      <c r="CA4" s="1" t="str">
        <f t="shared" ref="CA4:CA38" ca="1" si="37">IF(ISTEXT(BW4),"",IFERROR(VLOOKUP(BW4,BJ$43:BM$78,3,FALSE),""))</f>
        <v/>
      </c>
      <c r="CB4" s="1" t="str">
        <f t="shared" ref="CB4:CB38" ca="1" si="38">IF(ISTEXT(BW4),"",IFERROR(VLOOKUP(BW4,BJ$43:BM$78,4,FALSE),""))</f>
        <v/>
      </c>
      <c r="CC4" s="40" t="str">
        <f t="shared" ref="CC4:CC38" ca="1" si="39">IF(ISTEXT(BW4),"",IFERROR(VLOOKUP(BW4,A$3:F$38,6,FALSE),""))</f>
        <v/>
      </c>
      <c r="CE4" s="38" t="str">
        <f t="shared" ref="CE4:CE38" ca="1" si="40">IF(BF4&gt;0,IF(BF4=0,"",VLOOKUP(BF4,AS$3:AV$38,3,FALSE)),"")</f>
        <v/>
      </c>
      <c r="CF4" s="1" t="str">
        <f t="shared" ref="CF4:CF38" ca="1" si="41">IF(BF4&gt;0,VLOOKUP(BF4,AS$3:AV$38,4,FALSE),"")</f>
        <v/>
      </c>
      <c r="CG4" s="1" t="str">
        <f t="shared" ref="CG4:CG38" ca="1" si="42">IF(BF4&gt;0,VLOOKUP(BF4,AS$3:AV$38,2,FALSE),"")</f>
        <v/>
      </c>
      <c r="CH4" s="204" t="str">
        <f t="shared" ref="CH4:CH38" ca="1" si="43">IF(BF4&gt;0,RANK(BF4,$BF$3:$BF$38,0),"")</f>
        <v/>
      </c>
    </row>
    <row r="5" spans="1:86" x14ac:dyDescent="0.3">
      <c r="A5" s="38">
        <v>3</v>
      </c>
      <c r="B5" s="2" t="str">
        <f>IFERROR(VLOOKUP($A5,Deltagerliste!$B$5:$J$40,4,FALSE),"")</f>
        <v/>
      </c>
      <c r="C5" s="2" t="str">
        <f>IFERROR(VLOOKUP($A5,Deltagerliste!$B$5:$J$40,5,FALSE),"")</f>
        <v/>
      </c>
      <c r="D5" s="2" t="str">
        <f>IFERROR(VLOOKUP($A5,Deltagerliste!$B$5:$J$40,1,FALSE),"")</f>
        <v/>
      </c>
      <c r="E5" s="39" t="str">
        <f>IFERROR(VLOOKUP($A5,Deltagerliste!$B$5:$J$40,2,FALSE),"")</f>
        <v/>
      </c>
      <c r="F5" s="2" t="str">
        <f>IFERROR(VLOOKUP($A5,Deltagerliste!$B$5:$J$40,3,FALSE),"")</f>
        <v/>
      </c>
      <c r="G5" s="2" t="str">
        <f>IFERROR(VLOOKUP($A5,Deltagerliste!$B$5:$J$40,6,FALSE),"")</f>
        <v/>
      </c>
      <c r="H5" s="2" t="str">
        <f>IFERROR(VLOOKUP($A5,Deltagerliste!$B$5:$J$40,8,FALSE),"")</f>
        <v/>
      </c>
      <c r="I5" s="2" t="str">
        <f>IFERROR(VLOOKUP($A5,Deltagerliste!$B$5:$J$40,7,FALSE),"")</f>
        <v/>
      </c>
      <c r="J5" s="2" t="str">
        <f>IFERROR(VLOOKUP($A5,Deltagerliste!$B$5:$J$40,9,FALSE),"")</f>
        <v/>
      </c>
      <c r="K5" s="2" t="str">
        <f>IFERROR(VLOOKUP($A5,Deltagerliste!$B$5:$K$40,10,FALSE),"")</f>
        <v/>
      </c>
      <c r="L5" s="2" t="str">
        <f>IFERROR(VLOOKUP($A5,Deltagerliste!$B$5:$L$40,11,FALSE),"")</f>
        <v/>
      </c>
      <c r="M5" s="38" t="e">
        <f ca="1"/>
        <v>#NUM!</v>
      </c>
      <c r="N5" s="2" t="str">
        <f t="shared" ca="1" si="5"/>
        <v/>
      </c>
      <c r="O5" s="39" t="str">
        <f t="shared" ca="1" si="6"/>
        <v/>
      </c>
      <c r="P5" s="45" t="str">
        <f t="shared" ca="1" si="7"/>
        <v/>
      </c>
      <c r="R5" s="38" t="e">
        <f ca="1"/>
        <v>#NUM!</v>
      </c>
      <c r="S5" s="2" t="str">
        <f t="shared" ca="1" si="0"/>
        <v/>
      </c>
      <c r="T5" s="47" t="str">
        <f t="shared" ca="1" si="1"/>
        <v/>
      </c>
      <c r="U5" s="45" t="str">
        <f t="shared" ca="1" si="2"/>
        <v/>
      </c>
      <c r="W5" s="49" t="str">
        <f t="shared" ca="1" si="8"/>
        <v/>
      </c>
      <c r="X5" s="2" t="str">
        <f t="shared" ca="1" si="9"/>
        <v/>
      </c>
      <c r="Y5" s="2" t="str">
        <f t="shared" ca="1" si="10"/>
        <v/>
      </c>
      <c r="Z5" s="2" t="str">
        <f t="shared" ca="1" si="11"/>
        <v/>
      </c>
      <c r="AA5" s="2" t="str">
        <f t="shared" ca="1" si="12"/>
        <v/>
      </c>
      <c r="AB5" s="40">
        <v>3</v>
      </c>
      <c r="AD5" s="38">
        <v>3</v>
      </c>
      <c r="AE5" s="1" t="str">
        <f>'Indtastning stub'!H12</f>
        <v/>
      </c>
      <c r="AF5" s="1" t="str">
        <f>'Indtastning stub'!N12</f>
        <v/>
      </c>
      <c r="AG5" s="1" t="str">
        <f>'Indtastning stub'!T12</f>
        <v/>
      </c>
      <c r="AH5" s="1" t="str">
        <f>'Indtastning stub'!AT12</f>
        <v/>
      </c>
      <c r="AI5" s="1" t="str">
        <f t="shared" ca="1" si="13"/>
        <v/>
      </c>
      <c r="AJ5" s="1" t="str">
        <f t="shared" ca="1" si="14"/>
        <v/>
      </c>
      <c r="AK5" s="1" t="str">
        <f>'Indtastning stub'!BB12</f>
        <v/>
      </c>
      <c r="AL5" s="1" t="str">
        <f>'Indtastning stub'!BH12</f>
        <v/>
      </c>
      <c r="AM5" s="1" t="str">
        <f>'Indtastning stub'!BN12</f>
        <v/>
      </c>
      <c r="AN5" s="1" t="str">
        <f>'Indtastning stub'!BT12</f>
        <v/>
      </c>
      <c r="AO5" s="1" t="str">
        <f>'Indtastning stub'!CE12</f>
        <v/>
      </c>
      <c r="AP5" s="1">
        <f>'Indtastning stub'!CH12</f>
        <v>0</v>
      </c>
      <c r="AQ5" s="1">
        <f t="shared" ca="1" si="15"/>
        <v>0</v>
      </c>
      <c r="AR5" s="1">
        <f t="shared" ca="1" si="3"/>
        <v>0</v>
      </c>
      <c r="AS5" s="1">
        <f t="shared" si="16"/>
        <v>0</v>
      </c>
      <c r="AT5" s="1">
        <f t="shared" si="4"/>
        <v>0</v>
      </c>
      <c r="AU5" s="1" t="str">
        <f ca="1">'Indtastning stub'!A12</f>
        <v/>
      </c>
      <c r="AV5" s="1" t="str">
        <f ca="1">'Indtastning stub'!B12</f>
        <v/>
      </c>
      <c r="AW5" s="1">
        <f t="shared" si="17"/>
        <v>0</v>
      </c>
      <c r="AX5" s="1">
        <f t="shared" si="18"/>
        <v>0</v>
      </c>
      <c r="AY5" s="1" t="str">
        <f t="shared" ca="1" si="19"/>
        <v/>
      </c>
      <c r="AZ5" s="1">
        <f ca="1"/>
        <v>0</v>
      </c>
      <c r="BA5" s="1">
        <f ca="1"/>
        <v>0</v>
      </c>
      <c r="BB5" s="1" t="e">
        <f ca="1"/>
        <v>#NUM!</v>
      </c>
      <c r="BC5" s="1" t="str">
        <f t="shared" ca="1" si="20"/>
        <v/>
      </c>
      <c r="BD5" s="1" t="str">
        <f t="shared" ca="1" si="21"/>
        <v/>
      </c>
      <c r="BE5" s="1">
        <f ca="1"/>
        <v>0</v>
      </c>
      <c r="BF5" s="1">
        <f ca="1"/>
        <v>0</v>
      </c>
      <c r="BG5" s="1" t="str">
        <f t="shared" ca="1" si="22"/>
        <v/>
      </c>
      <c r="BH5" s="40" t="e">
        <f ca="1"/>
        <v>#NUM!</v>
      </c>
      <c r="BJ5" s="38" t="str">
        <f t="shared" ca="1" si="23"/>
        <v/>
      </c>
      <c r="BK5" s="1" t="str">
        <f t="shared" ca="1" si="24"/>
        <v/>
      </c>
      <c r="BL5" s="1" t="str">
        <f t="shared" ca="1" si="25"/>
        <v/>
      </c>
      <c r="BM5" s="204" t="str">
        <f t="shared" ca="1" si="26"/>
        <v/>
      </c>
      <c r="BN5" s="133"/>
      <c r="BO5" s="38" t="str">
        <f t="shared" ca="1" si="27"/>
        <v/>
      </c>
      <c r="BP5" s="1" t="str">
        <f t="shared" ca="1" si="28"/>
        <v/>
      </c>
      <c r="BQ5" s="1">
        <f t="shared" ca="1" si="29"/>
        <v>0</v>
      </c>
      <c r="BR5" s="1" t="str">
        <f t="shared" ca="1" si="30"/>
        <v/>
      </c>
      <c r="BS5" s="1" t="str">
        <f t="shared" ca="1" si="31"/>
        <v/>
      </c>
      <c r="BT5" s="1" t="str">
        <f t="shared" ca="1" si="32"/>
        <v/>
      </c>
      <c r="BU5" s="1">
        <f ca="1"/>
        <v>0</v>
      </c>
      <c r="BV5" s="1" t="e">
        <f ca="1"/>
        <v>#NUM!</v>
      </c>
      <c r="BW5" s="1" t="e">
        <f t="shared" ca="1" si="33"/>
        <v>#NUM!</v>
      </c>
      <c r="BX5" s="1" t="e">
        <f t="shared" ca="1" si="34"/>
        <v>#NUM!</v>
      </c>
      <c r="BY5" s="1" t="str">
        <f t="shared" ca="1" si="35"/>
        <v/>
      </c>
      <c r="BZ5" s="1" t="str">
        <f t="shared" ca="1" si="36"/>
        <v/>
      </c>
      <c r="CA5" s="1" t="str">
        <f t="shared" ca="1" si="37"/>
        <v/>
      </c>
      <c r="CB5" s="1" t="str">
        <f t="shared" ca="1" si="38"/>
        <v/>
      </c>
      <c r="CC5" s="40" t="str">
        <f t="shared" ca="1" si="39"/>
        <v/>
      </c>
      <c r="CE5" s="38" t="str">
        <f t="shared" ca="1" si="40"/>
        <v/>
      </c>
      <c r="CF5" s="1" t="str">
        <f t="shared" ca="1" si="41"/>
        <v/>
      </c>
      <c r="CG5" s="1" t="str">
        <f t="shared" ca="1" si="42"/>
        <v/>
      </c>
      <c r="CH5" s="204" t="str">
        <f t="shared" ca="1" si="43"/>
        <v/>
      </c>
    </row>
    <row r="6" spans="1:86" x14ac:dyDescent="0.3">
      <c r="A6" s="38">
        <v>4</v>
      </c>
      <c r="B6" s="2" t="str">
        <f>IFERROR(VLOOKUP($A6,Deltagerliste!$B$5:$J$40,4,FALSE),"")</f>
        <v/>
      </c>
      <c r="C6" s="2" t="str">
        <f>IFERROR(VLOOKUP($A6,Deltagerliste!$B$5:$J$40,5,FALSE),"")</f>
        <v/>
      </c>
      <c r="D6" s="2" t="str">
        <f>IFERROR(VLOOKUP($A6,Deltagerliste!$B$5:$J$40,1,FALSE),"")</f>
        <v/>
      </c>
      <c r="E6" s="39" t="str">
        <f>IFERROR(VLOOKUP($A6,Deltagerliste!$B$5:$J$40,2,FALSE),"")</f>
        <v/>
      </c>
      <c r="F6" s="2" t="str">
        <f>IFERROR(VLOOKUP($A6,Deltagerliste!$B$5:$J$40,3,FALSE),"")</f>
        <v/>
      </c>
      <c r="G6" s="2" t="str">
        <f>IFERROR(VLOOKUP($A6,Deltagerliste!$B$5:$J$40,6,FALSE),"")</f>
        <v/>
      </c>
      <c r="H6" s="2" t="str">
        <f>IFERROR(VLOOKUP($A6,Deltagerliste!$B$5:$J$40,8,FALSE),"")</f>
        <v/>
      </c>
      <c r="I6" s="2" t="str">
        <f>IFERROR(VLOOKUP($A6,Deltagerliste!$B$5:$J$40,7,FALSE),"")</f>
        <v/>
      </c>
      <c r="J6" s="2" t="str">
        <f>IFERROR(VLOOKUP($A6,Deltagerliste!$B$5:$J$40,9,FALSE),"")</f>
        <v/>
      </c>
      <c r="K6" s="2" t="str">
        <f>IFERROR(VLOOKUP($A6,Deltagerliste!$B$5:$K$40,10,FALSE),"")</f>
        <v/>
      </c>
      <c r="L6" s="2" t="str">
        <f>IFERROR(VLOOKUP($A6,Deltagerliste!$B$5:$L$40,11,FALSE),"")</f>
        <v/>
      </c>
      <c r="M6" s="38" t="e">
        <f ca="1"/>
        <v>#NUM!</v>
      </c>
      <c r="N6" s="2" t="str">
        <f t="shared" ca="1" si="5"/>
        <v/>
      </c>
      <c r="O6" s="39" t="str">
        <f t="shared" ca="1" si="6"/>
        <v/>
      </c>
      <c r="P6" s="45" t="str">
        <f t="shared" ca="1" si="7"/>
        <v/>
      </c>
      <c r="R6" s="38" t="e">
        <f ca="1"/>
        <v>#NUM!</v>
      </c>
      <c r="S6" s="2" t="str">
        <f t="shared" ca="1" si="0"/>
        <v/>
      </c>
      <c r="T6" s="47" t="str">
        <f t="shared" ca="1" si="1"/>
        <v/>
      </c>
      <c r="U6" s="45" t="str">
        <f t="shared" ca="1" si="2"/>
        <v/>
      </c>
      <c r="W6" s="49" t="str">
        <f t="shared" ca="1" si="8"/>
        <v/>
      </c>
      <c r="X6" s="2" t="str">
        <f t="shared" ca="1" si="9"/>
        <v/>
      </c>
      <c r="Y6" s="2" t="str">
        <f t="shared" ca="1" si="10"/>
        <v/>
      </c>
      <c r="Z6" s="2" t="str">
        <f t="shared" ca="1" si="11"/>
        <v/>
      </c>
      <c r="AA6" s="2" t="str">
        <f t="shared" ca="1" si="12"/>
        <v/>
      </c>
      <c r="AB6" s="40">
        <v>4</v>
      </c>
      <c r="AD6" s="38">
        <v>4</v>
      </c>
      <c r="AE6" s="1" t="str">
        <f>'Indtastning stub'!H13</f>
        <v/>
      </c>
      <c r="AF6" s="1" t="str">
        <f>'Indtastning stub'!N13</f>
        <v/>
      </c>
      <c r="AG6" s="1" t="str">
        <f>'Indtastning stub'!T13</f>
        <v/>
      </c>
      <c r="AH6" s="1" t="str">
        <f>'Indtastning stub'!AT13</f>
        <v/>
      </c>
      <c r="AI6" s="1" t="str">
        <f t="shared" ca="1" si="13"/>
        <v/>
      </c>
      <c r="AJ6" s="1" t="str">
        <f t="shared" ca="1" si="14"/>
        <v/>
      </c>
      <c r="AK6" s="1" t="str">
        <f>'Indtastning stub'!BB13</f>
        <v/>
      </c>
      <c r="AL6" s="1" t="str">
        <f>'Indtastning stub'!BH13</f>
        <v/>
      </c>
      <c r="AM6" s="1" t="str">
        <f>'Indtastning stub'!BN13</f>
        <v/>
      </c>
      <c r="AN6" s="1" t="str">
        <f>'Indtastning stub'!BT13</f>
        <v/>
      </c>
      <c r="AO6" s="1" t="str">
        <f>'Indtastning stub'!CE13</f>
        <v/>
      </c>
      <c r="AP6" s="1">
        <f>'Indtastning stub'!CH13</f>
        <v>0</v>
      </c>
      <c r="AQ6" s="1">
        <f t="shared" ca="1" si="15"/>
        <v>0</v>
      </c>
      <c r="AR6" s="1">
        <f t="shared" ca="1" si="3"/>
        <v>0</v>
      </c>
      <c r="AS6" s="1">
        <f t="shared" si="16"/>
        <v>0</v>
      </c>
      <c r="AT6" s="1">
        <f t="shared" si="4"/>
        <v>0</v>
      </c>
      <c r="AU6" s="1" t="str">
        <f ca="1">'Indtastning stub'!A13</f>
        <v/>
      </c>
      <c r="AV6" s="1" t="str">
        <f ca="1">'Indtastning stub'!B13</f>
        <v/>
      </c>
      <c r="AW6" s="1">
        <f t="shared" si="17"/>
        <v>0</v>
      </c>
      <c r="AX6" s="1">
        <f t="shared" si="18"/>
        <v>0</v>
      </c>
      <c r="AY6" s="1" t="str">
        <f t="shared" ca="1" si="19"/>
        <v/>
      </c>
      <c r="AZ6" s="1">
        <f ca="1"/>
        <v>0</v>
      </c>
      <c r="BA6" s="1">
        <f ca="1"/>
        <v>0</v>
      </c>
      <c r="BB6" s="1" t="e">
        <f ca="1"/>
        <v>#NUM!</v>
      </c>
      <c r="BC6" s="1" t="str">
        <f t="shared" ca="1" si="20"/>
        <v/>
      </c>
      <c r="BD6" s="1" t="str">
        <f t="shared" ca="1" si="21"/>
        <v/>
      </c>
      <c r="BE6" s="1">
        <f ca="1"/>
        <v>0</v>
      </c>
      <c r="BF6" s="1">
        <f ca="1"/>
        <v>0</v>
      </c>
      <c r="BG6" s="1" t="str">
        <f t="shared" ca="1" si="22"/>
        <v/>
      </c>
      <c r="BH6" s="40" t="e">
        <f ca="1"/>
        <v>#NUM!</v>
      </c>
      <c r="BJ6" s="38" t="str">
        <f t="shared" ca="1" si="23"/>
        <v/>
      </c>
      <c r="BK6" s="1" t="str">
        <f t="shared" ca="1" si="24"/>
        <v/>
      </c>
      <c r="BL6" s="1" t="str">
        <f t="shared" ca="1" si="25"/>
        <v/>
      </c>
      <c r="BM6" s="204" t="str">
        <f t="shared" ca="1" si="26"/>
        <v/>
      </c>
      <c r="BN6" s="133"/>
      <c r="BO6" s="38" t="str">
        <f t="shared" ca="1" si="27"/>
        <v/>
      </c>
      <c r="BP6" s="1" t="str">
        <f t="shared" ca="1" si="28"/>
        <v/>
      </c>
      <c r="BQ6" s="1">
        <f t="shared" ca="1" si="29"/>
        <v>0</v>
      </c>
      <c r="BR6" s="1" t="str">
        <f t="shared" ca="1" si="30"/>
        <v/>
      </c>
      <c r="BS6" s="1" t="str">
        <f t="shared" ca="1" si="31"/>
        <v/>
      </c>
      <c r="BT6" s="1" t="str">
        <f t="shared" ca="1" si="32"/>
        <v/>
      </c>
      <c r="BU6" s="1">
        <f ca="1"/>
        <v>0</v>
      </c>
      <c r="BV6" s="1" t="e">
        <f ca="1"/>
        <v>#NUM!</v>
      </c>
      <c r="BW6" s="1" t="e">
        <f t="shared" ca="1" si="33"/>
        <v>#NUM!</v>
      </c>
      <c r="BX6" s="1" t="e">
        <f t="shared" ca="1" si="34"/>
        <v>#NUM!</v>
      </c>
      <c r="BY6" s="1" t="str">
        <f t="shared" ca="1" si="35"/>
        <v/>
      </c>
      <c r="BZ6" s="1" t="str">
        <f t="shared" ca="1" si="36"/>
        <v/>
      </c>
      <c r="CA6" s="1" t="str">
        <f t="shared" ca="1" si="37"/>
        <v/>
      </c>
      <c r="CB6" s="1" t="str">
        <f t="shared" ca="1" si="38"/>
        <v/>
      </c>
      <c r="CC6" s="40" t="str">
        <f t="shared" ca="1" si="39"/>
        <v/>
      </c>
      <c r="CE6" s="38" t="str">
        <f t="shared" ca="1" si="40"/>
        <v/>
      </c>
      <c r="CF6" s="1" t="str">
        <f t="shared" ca="1" si="41"/>
        <v/>
      </c>
      <c r="CG6" s="1" t="str">
        <f t="shared" ca="1" si="42"/>
        <v/>
      </c>
      <c r="CH6" s="204" t="str">
        <f t="shared" ca="1" si="43"/>
        <v/>
      </c>
    </row>
    <row r="7" spans="1:86" x14ac:dyDescent="0.3">
      <c r="A7" s="38">
        <v>5</v>
      </c>
      <c r="B7" s="2" t="str">
        <f>IFERROR(VLOOKUP($A7,Deltagerliste!$B$5:$J$40,4,FALSE),"")</f>
        <v/>
      </c>
      <c r="C7" s="2" t="str">
        <f>IFERROR(VLOOKUP($A7,Deltagerliste!$B$5:$J$40,5,FALSE),"")</f>
        <v/>
      </c>
      <c r="D7" s="2" t="str">
        <f>IFERROR(VLOOKUP($A7,Deltagerliste!$B$5:$J$40,1,FALSE),"")</f>
        <v/>
      </c>
      <c r="E7" s="39" t="str">
        <f>IFERROR(VLOOKUP($A7,Deltagerliste!$B$5:$J$40,2,FALSE),"")</f>
        <v/>
      </c>
      <c r="F7" s="2" t="str">
        <f>IFERROR(VLOOKUP($A7,Deltagerliste!$B$5:$J$40,3,FALSE),"")</f>
        <v/>
      </c>
      <c r="G7" s="2" t="str">
        <f>IFERROR(VLOOKUP($A7,Deltagerliste!$B$5:$J$40,6,FALSE),"")</f>
        <v/>
      </c>
      <c r="H7" s="2" t="str">
        <f>IFERROR(VLOOKUP($A7,Deltagerliste!$B$5:$J$40,8,FALSE),"")</f>
        <v/>
      </c>
      <c r="I7" s="2" t="str">
        <f>IFERROR(VLOOKUP($A7,Deltagerliste!$B$5:$J$40,7,FALSE),"")</f>
        <v/>
      </c>
      <c r="J7" s="2" t="str">
        <f>IFERROR(VLOOKUP($A7,Deltagerliste!$B$5:$J$40,9,FALSE),"")</f>
        <v/>
      </c>
      <c r="K7" s="2" t="str">
        <f>IFERROR(VLOOKUP($A7,Deltagerliste!$B$5:$K$40,10,FALSE),"")</f>
        <v/>
      </c>
      <c r="L7" s="2" t="str">
        <f>IFERROR(VLOOKUP($A7,Deltagerliste!$B$5:$L$40,11,FALSE),"")</f>
        <v/>
      </c>
      <c r="M7" s="38" t="e">
        <f ca="1"/>
        <v>#NUM!</v>
      </c>
      <c r="N7" s="2" t="str">
        <f t="shared" ca="1" si="5"/>
        <v/>
      </c>
      <c r="O7" s="39" t="str">
        <f t="shared" ca="1" si="6"/>
        <v/>
      </c>
      <c r="P7" s="45" t="str">
        <f t="shared" ca="1" si="7"/>
        <v/>
      </c>
      <c r="R7" s="38" t="e">
        <f ca="1"/>
        <v>#NUM!</v>
      </c>
      <c r="S7" s="2" t="str">
        <f t="shared" ca="1" si="0"/>
        <v/>
      </c>
      <c r="T7" s="47" t="str">
        <f t="shared" ca="1" si="1"/>
        <v/>
      </c>
      <c r="U7" s="45" t="str">
        <f t="shared" ca="1" si="2"/>
        <v/>
      </c>
      <c r="W7" s="49" t="str">
        <f t="shared" ca="1" si="8"/>
        <v/>
      </c>
      <c r="X7" s="2" t="str">
        <f t="shared" ca="1" si="9"/>
        <v/>
      </c>
      <c r="Y7" s="2" t="str">
        <f t="shared" ca="1" si="10"/>
        <v/>
      </c>
      <c r="Z7" s="2" t="str">
        <f t="shared" ca="1" si="11"/>
        <v/>
      </c>
      <c r="AA7" s="2" t="str">
        <f t="shared" ca="1" si="12"/>
        <v/>
      </c>
      <c r="AB7" s="40">
        <v>5</v>
      </c>
      <c r="AD7" s="38">
        <v>5</v>
      </c>
      <c r="AE7" s="1" t="str">
        <f>'Indtastning stub'!H14</f>
        <v/>
      </c>
      <c r="AF7" s="1" t="str">
        <f>'Indtastning stub'!N14</f>
        <v/>
      </c>
      <c r="AG7" s="1" t="str">
        <f>'Indtastning stub'!T14</f>
        <v/>
      </c>
      <c r="AH7" s="1" t="str">
        <f>'Indtastning stub'!AT14</f>
        <v/>
      </c>
      <c r="AI7" s="1" t="str">
        <f t="shared" ca="1" si="13"/>
        <v/>
      </c>
      <c r="AJ7" s="1" t="str">
        <f t="shared" ca="1" si="14"/>
        <v/>
      </c>
      <c r="AK7" s="1" t="str">
        <f>'Indtastning stub'!BB14</f>
        <v/>
      </c>
      <c r="AL7" s="1" t="str">
        <f>'Indtastning stub'!BH14</f>
        <v/>
      </c>
      <c r="AM7" s="1" t="str">
        <f>'Indtastning stub'!BN14</f>
        <v/>
      </c>
      <c r="AN7" s="1" t="str">
        <f>'Indtastning stub'!BT14</f>
        <v/>
      </c>
      <c r="AO7" s="1" t="str">
        <f>'Indtastning stub'!CE14</f>
        <v/>
      </c>
      <c r="AP7" s="1">
        <f>'Indtastning stub'!CH14</f>
        <v>0</v>
      </c>
      <c r="AQ7" s="1">
        <f t="shared" ca="1" si="15"/>
        <v>0</v>
      </c>
      <c r="AR7" s="1">
        <f t="shared" ca="1" si="3"/>
        <v>0</v>
      </c>
      <c r="AS7" s="1">
        <f t="shared" si="16"/>
        <v>0</v>
      </c>
      <c r="AT7" s="1">
        <f t="shared" si="4"/>
        <v>0</v>
      </c>
      <c r="AU7" s="1" t="str">
        <f ca="1">'Indtastning stub'!A14</f>
        <v/>
      </c>
      <c r="AV7" s="1" t="str">
        <f ca="1">'Indtastning stub'!B14</f>
        <v/>
      </c>
      <c r="AW7" s="1">
        <f t="shared" si="17"/>
        <v>0</v>
      </c>
      <c r="AX7" s="1">
        <f t="shared" si="18"/>
        <v>0</v>
      </c>
      <c r="AY7" s="1" t="str">
        <f t="shared" ca="1" si="19"/>
        <v/>
      </c>
      <c r="AZ7" s="1">
        <f ca="1"/>
        <v>0</v>
      </c>
      <c r="BA7" s="1">
        <f ca="1"/>
        <v>0</v>
      </c>
      <c r="BB7" s="1" t="e">
        <f ca="1"/>
        <v>#NUM!</v>
      </c>
      <c r="BC7" s="1" t="str">
        <f t="shared" ca="1" si="20"/>
        <v/>
      </c>
      <c r="BD7" s="1" t="str">
        <f t="shared" ca="1" si="21"/>
        <v/>
      </c>
      <c r="BE7" s="1">
        <f ca="1"/>
        <v>0</v>
      </c>
      <c r="BF7" s="1">
        <f ca="1"/>
        <v>0</v>
      </c>
      <c r="BG7" s="1" t="str">
        <f t="shared" ca="1" si="22"/>
        <v/>
      </c>
      <c r="BH7" s="40" t="e">
        <f ca="1"/>
        <v>#NUM!</v>
      </c>
      <c r="BJ7" s="38" t="str">
        <f t="shared" ca="1" si="23"/>
        <v/>
      </c>
      <c r="BK7" s="1" t="str">
        <f t="shared" ca="1" si="24"/>
        <v/>
      </c>
      <c r="BL7" s="1" t="str">
        <f t="shared" ca="1" si="25"/>
        <v/>
      </c>
      <c r="BM7" s="204" t="str">
        <f t="shared" ca="1" si="26"/>
        <v/>
      </c>
      <c r="BN7" s="133"/>
      <c r="BO7" s="38" t="str">
        <f t="shared" ca="1" si="27"/>
        <v/>
      </c>
      <c r="BP7" s="1" t="str">
        <f t="shared" ca="1" si="28"/>
        <v/>
      </c>
      <c r="BQ7" s="1">
        <f t="shared" ca="1" si="29"/>
        <v>0</v>
      </c>
      <c r="BR7" s="1" t="str">
        <f t="shared" ca="1" si="30"/>
        <v/>
      </c>
      <c r="BS7" s="1" t="str">
        <f t="shared" ca="1" si="31"/>
        <v/>
      </c>
      <c r="BT7" s="1" t="str">
        <f t="shared" ca="1" si="32"/>
        <v/>
      </c>
      <c r="BU7" s="1">
        <f ca="1"/>
        <v>0</v>
      </c>
      <c r="BV7" s="1" t="e">
        <f ca="1"/>
        <v>#NUM!</v>
      </c>
      <c r="BW7" s="1" t="e">
        <f t="shared" ca="1" si="33"/>
        <v>#NUM!</v>
      </c>
      <c r="BX7" s="1" t="e">
        <f t="shared" ca="1" si="34"/>
        <v>#NUM!</v>
      </c>
      <c r="BY7" s="1" t="str">
        <f t="shared" ca="1" si="35"/>
        <v/>
      </c>
      <c r="BZ7" s="1" t="str">
        <f t="shared" ca="1" si="36"/>
        <v/>
      </c>
      <c r="CA7" s="1" t="str">
        <f t="shared" ca="1" si="37"/>
        <v/>
      </c>
      <c r="CB7" s="1" t="str">
        <f t="shared" ca="1" si="38"/>
        <v/>
      </c>
      <c r="CC7" s="40" t="str">
        <f t="shared" ca="1" si="39"/>
        <v/>
      </c>
      <c r="CE7" s="38" t="str">
        <f t="shared" ca="1" si="40"/>
        <v/>
      </c>
      <c r="CF7" s="1" t="str">
        <f t="shared" ca="1" si="41"/>
        <v/>
      </c>
      <c r="CG7" s="1" t="str">
        <f t="shared" ca="1" si="42"/>
        <v/>
      </c>
      <c r="CH7" s="204" t="str">
        <f t="shared" ca="1" si="43"/>
        <v/>
      </c>
    </row>
    <row r="8" spans="1:86" x14ac:dyDescent="0.3">
      <c r="A8" s="38">
        <v>6</v>
      </c>
      <c r="B8" s="2" t="str">
        <f>IFERROR(VLOOKUP($A8,Deltagerliste!$B$5:$J$40,4,FALSE),"")</f>
        <v/>
      </c>
      <c r="C8" s="2" t="str">
        <f>IFERROR(VLOOKUP($A8,Deltagerliste!$B$5:$J$40,5,FALSE),"")</f>
        <v/>
      </c>
      <c r="D8" s="2" t="str">
        <f>IFERROR(VLOOKUP($A8,Deltagerliste!$B$5:$J$40,1,FALSE),"")</f>
        <v/>
      </c>
      <c r="E8" s="39" t="str">
        <f>IFERROR(VLOOKUP($A8,Deltagerliste!$B$5:$J$40,2,FALSE),"")</f>
        <v/>
      </c>
      <c r="F8" s="2" t="str">
        <f>IFERROR(VLOOKUP($A8,Deltagerliste!$B$5:$J$40,3,FALSE),"")</f>
        <v/>
      </c>
      <c r="G8" s="2" t="str">
        <f>IFERROR(VLOOKUP($A8,Deltagerliste!$B$5:$J$40,6,FALSE),"")</f>
        <v/>
      </c>
      <c r="H8" s="2" t="str">
        <f>IFERROR(VLOOKUP($A8,Deltagerliste!$B$5:$J$40,8,FALSE),"")</f>
        <v/>
      </c>
      <c r="I8" s="2" t="str">
        <f>IFERROR(VLOOKUP($A8,Deltagerliste!$B$5:$J$40,7,FALSE),"")</f>
        <v/>
      </c>
      <c r="J8" s="2" t="str">
        <f>IFERROR(VLOOKUP($A8,Deltagerliste!$B$5:$J$40,9,FALSE),"")</f>
        <v/>
      </c>
      <c r="K8" s="2" t="str">
        <f>IFERROR(VLOOKUP($A8,Deltagerliste!$B$5:$K$40,10,FALSE),"")</f>
        <v/>
      </c>
      <c r="L8" s="2" t="str">
        <f>IFERROR(VLOOKUP($A8,Deltagerliste!$B$5:$L$40,11,FALSE),"")</f>
        <v/>
      </c>
      <c r="M8" s="38" t="e">
        <f ca="1"/>
        <v>#NUM!</v>
      </c>
      <c r="N8" s="2" t="str">
        <f t="shared" ca="1" si="5"/>
        <v/>
      </c>
      <c r="O8" s="39" t="str">
        <f t="shared" ca="1" si="6"/>
        <v/>
      </c>
      <c r="P8" s="45" t="str">
        <f t="shared" ca="1" si="7"/>
        <v/>
      </c>
      <c r="R8" s="38" t="e">
        <f ca="1"/>
        <v>#NUM!</v>
      </c>
      <c r="S8" s="2" t="str">
        <f t="shared" ca="1" si="0"/>
        <v/>
      </c>
      <c r="T8" s="47" t="str">
        <f t="shared" ca="1" si="1"/>
        <v/>
      </c>
      <c r="U8" s="45" t="str">
        <f t="shared" ca="1" si="2"/>
        <v/>
      </c>
      <c r="W8" s="49" t="str">
        <f t="shared" ca="1" si="8"/>
        <v/>
      </c>
      <c r="X8" s="2" t="str">
        <f t="shared" ca="1" si="9"/>
        <v/>
      </c>
      <c r="Y8" s="2" t="str">
        <f t="shared" ca="1" si="10"/>
        <v/>
      </c>
      <c r="Z8" s="2" t="str">
        <f t="shared" ca="1" si="11"/>
        <v/>
      </c>
      <c r="AA8" s="2" t="str">
        <f t="shared" ca="1" si="12"/>
        <v/>
      </c>
      <c r="AB8" s="40">
        <v>6</v>
      </c>
      <c r="AD8" s="38">
        <v>6</v>
      </c>
      <c r="AE8" s="1" t="str">
        <f>'Indtastning stub'!H15</f>
        <v/>
      </c>
      <c r="AF8" s="1" t="str">
        <f>'Indtastning stub'!N15</f>
        <v/>
      </c>
      <c r="AG8" s="1" t="str">
        <f>'Indtastning stub'!T15</f>
        <v/>
      </c>
      <c r="AH8" s="1" t="str">
        <f>'Indtastning stub'!AT15</f>
        <v/>
      </c>
      <c r="AI8" s="1" t="str">
        <f t="shared" ca="1" si="13"/>
        <v/>
      </c>
      <c r="AJ8" s="1" t="str">
        <f t="shared" ca="1" si="14"/>
        <v/>
      </c>
      <c r="AK8" s="1" t="str">
        <f>'Indtastning stub'!BB15</f>
        <v/>
      </c>
      <c r="AL8" s="1" t="str">
        <f>'Indtastning stub'!BH15</f>
        <v/>
      </c>
      <c r="AM8" s="1" t="str">
        <f>'Indtastning stub'!BN15</f>
        <v/>
      </c>
      <c r="AN8" s="1" t="str">
        <f>'Indtastning stub'!BT15</f>
        <v/>
      </c>
      <c r="AO8" s="1" t="str">
        <f>'Indtastning stub'!CE15</f>
        <v/>
      </c>
      <c r="AP8" s="1">
        <f>'Indtastning stub'!CH15</f>
        <v>0</v>
      </c>
      <c r="AQ8" s="1">
        <f t="shared" ca="1" si="15"/>
        <v>0</v>
      </c>
      <c r="AR8" s="1">
        <f t="shared" ca="1" si="3"/>
        <v>0</v>
      </c>
      <c r="AS8" s="1">
        <f t="shared" si="16"/>
        <v>0</v>
      </c>
      <c r="AT8" s="1">
        <f t="shared" si="4"/>
        <v>0</v>
      </c>
      <c r="AU8" s="1" t="str">
        <f ca="1">'Indtastning stub'!A15</f>
        <v/>
      </c>
      <c r="AV8" s="1" t="str">
        <f ca="1">'Indtastning stub'!B15</f>
        <v/>
      </c>
      <c r="AW8" s="1">
        <f t="shared" si="17"/>
        <v>0</v>
      </c>
      <c r="AX8" s="1">
        <f t="shared" si="18"/>
        <v>0</v>
      </c>
      <c r="AY8" s="1" t="str">
        <f t="shared" ca="1" si="19"/>
        <v/>
      </c>
      <c r="AZ8" s="1">
        <f ca="1"/>
        <v>0</v>
      </c>
      <c r="BA8" s="1">
        <f ca="1"/>
        <v>0</v>
      </c>
      <c r="BB8" s="1" t="e">
        <f ca="1"/>
        <v>#NUM!</v>
      </c>
      <c r="BC8" s="1" t="str">
        <f t="shared" ca="1" si="20"/>
        <v/>
      </c>
      <c r="BD8" s="1" t="str">
        <f t="shared" ca="1" si="21"/>
        <v/>
      </c>
      <c r="BE8" s="1">
        <f ca="1"/>
        <v>0</v>
      </c>
      <c r="BF8" s="1">
        <f ca="1"/>
        <v>0</v>
      </c>
      <c r="BG8" s="1" t="str">
        <f t="shared" ca="1" si="22"/>
        <v/>
      </c>
      <c r="BH8" s="40" t="e">
        <f ca="1"/>
        <v>#NUM!</v>
      </c>
      <c r="BJ8" s="38" t="str">
        <f t="shared" ca="1" si="23"/>
        <v/>
      </c>
      <c r="BK8" s="1" t="str">
        <f t="shared" ca="1" si="24"/>
        <v/>
      </c>
      <c r="BL8" s="1" t="str">
        <f t="shared" ca="1" si="25"/>
        <v/>
      </c>
      <c r="BM8" s="204" t="str">
        <f t="shared" ca="1" si="26"/>
        <v/>
      </c>
      <c r="BN8" s="133"/>
      <c r="BO8" s="38" t="str">
        <f t="shared" ca="1" si="27"/>
        <v/>
      </c>
      <c r="BP8" s="1" t="str">
        <f t="shared" ca="1" si="28"/>
        <v/>
      </c>
      <c r="BQ8" s="1">
        <f t="shared" ca="1" si="29"/>
        <v>0</v>
      </c>
      <c r="BR8" s="1" t="str">
        <f t="shared" ca="1" si="30"/>
        <v/>
      </c>
      <c r="BS8" s="1" t="str">
        <f t="shared" ca="1" si="31"/>
        <v/>
      </c>
      <c r="BT8" s="1" t="str">
        <f t="shared" ca="1" si="32"/>
        <v/>
      </c>
      <c r="BU8" s="1">
        <f ca="1"/>
        <v>0</v>
      </c>
      <c r="BV8" s="1" t="e">
        <f ca="1"/>
        <v>#NUM!</v>
      </c>
      <c r="BW8" s="1" t="e">
        <f t="shared" ca="1" si="33"/>
        <v>#NUM!</v>
      </c>
      <c r="BX8" s="1" t="e">
        <f t="shared" ca="1" si="34"/>
        <v>#NUM!</v>
      </c>
      <c r="BY8" s="1" t="str">
        <f t="shared" ca="1" si="35"/>
        <v/>
      </c>
      <c r="BZ8" s="1" t="str">
        <f t="shared" ca="1" si="36"/>
        <v/>
      </c>
      <c r="CA8" s="1" t="str">
        <f t="shared" ca="1" si="37"/>
        <v/>
      </c>
      <c r="CB8" s="1" t="str">
        <f t="shared" ca="1" si="38"/>
        <v/>
      </c>
      <c r="CC8" s="40" t="str">
        <f t="shared" ca="1" si="39"/>
        <v/>
      </c>
      <c r="CE8" s="38" t="str">
        <f t="shared" ca="1" si="40"/>
        <v/>
      </c>
      <c r="CF8" s="1" t="str">
        <f t="shared" ca="1" si="41"/>
        <v/>
      </c>
      <c r="CG8" s="1" t="str">
        <f t="shared" ca="1" si="42"/>
        <v/>
      </c>
      <c r="CH8" s="204" t="str">
        <f t="shared" ca="1" si="43"/>
        <v/>
      </c>
    </row>
    <row r="9" spans="1:86" x14ac:dyDescent="0.3">
      <c r="A9" s="38">
        <v>7</v>
      </c>
      <c r="B9" s="2" t="str">
        <f>IFERROR(VLOOKUP($A9,Deltagerliste!$B$5:$J$40,4,FALSE),"")</f>
        <v/>
      </c>
      <c r="C9" s="2" t="str">
        <f>IFERROR(VLOOKUP($A9,Deltagerliste!$B$5:$J$40,5,FALSE),"")</f>
        <v/>
      </c>
      <c r="D9" s="2" t="str">
        <f>IFERROR(VLOOKUP($A9,Deltagerliste!$B$5:$J$40,1,FALSE),"")</f>
        <v/>
      </c>
      <c r="E9" s="39" t="str">
        <f>IFERROR(VLOOKUP($A9,Deltagerliste!$B$5:$J$40,2,FALSE),"")</f>
        <v/>
      </c>
      <c r="F9" s="2" t="str">
        <f>IFERROR(VLOOKUP($A9,Deltagerliste!$B$5:$J$40,3,FALSE),"")</f>
        <v/>
      </c>
      <c r="G9" s="2" t="str">
        <f>IFERROR(VLOOKUP($A9,Deltagerliste!$B$5:$J$40,6,FALSE),"")</f>
        <v/>
      </c>
      <c r="H9" s="2" t="str">
        <f>IFERROR(VLOOKUP($A9,Deltagerliste!$B$5:$J$40,8,FALSE),"")</f>
        <v/>
      </c>
      <c r="I9" s="2" t="str">
        <f>IFERROR(VLOOKUP($A9,Deltagerliste!$B$5:$J$40,7,FALSE),"")</f>
        <v/>
      </c>
      <c r="J9" s="2" t="str">
        <f>IFERROR(VLOOKUP($A9,Deltagerliste!$B$5:$J$40,9,FALSE),"")</f>
        <v/>
      </c>
      <c r="K9" s="2" t="str">
        <f>IFERROR(VLOOKUP($A9,Deltagerliste!$B$5:$K$40,10,FALSE),"")</f>
        <v/>
      </c>
      <c r="L9" s="2" t="str">
        <f>IFERROR(VLOOKUP($A9,Deltagerliste!$B$5:$L$40,11,FALSE),"")</f>
        <v/>
      </c>
      <c r="M9" s="38" t="e">
        <f ca="1"/>
        <v>#NUM!</v>
      </c>
      <c r="N9" s="2" t="str">
        <f t="shared" ca="1" si="5"/>
        <v/>
      </c>
      <c r="O9" s="39" t="str">
        <f t="shared" ca="1" si="6"/>
        <v/>
      </c>
      <c r="P9" s="45" t="str">
        <f t="shared" ca="1" si="7"/>
        <v/>
      </c>
      <c r="R9" s="38" t="e">
        <f ca="1"/>
        <v>#NUM!</v>
      </c>
      <c r="S9" s="2" t="str">
        <f t="shared" ca="1" si="0"/>
        <v/>
      </c>
      <c r="T9" s="47" t="str">
        <f t="shared" ca="1" si="1"/>
        <v/>
      </c>
      <c r="U9" s="45" t="str">
        <f t="shared" ca="1" si="2"/>
        <v/>
      </c>
      <c r="W9" s="49" t="str">
        <f t="shared" ca="1" si="8"/>
        <v/>
      </c>
      <c r="X9" s="2" t="str">
        <f t="shared" ca="1" si="9"/>
        <v/>
      </c>
      <c r="Y9" s="2" t="str">
        <f t="shared" ca="1" si="10"/>
        <v/>
      </c>
      <c r="Z9" s="2" t="str">
        <f t="shared" ca="1" si="11"/>
        <v/>
      </c>
      <c r="AA9" s="2" t="str">
        <f t="shared" ca="1" si="12"/>
        <v/>
      </c>
      <c r="AB9" s="40">
        <v>7</v>
      </c>
      <c r="AD9" s="38">
        <v>7</v>
      </c>
      <c r="AE9" s="1" t="str">
        <f>'Indtastning stub'!H16</f>
        <v/>
      </c>
      <c r="AF9" s="1" t="str">
        <f>'Indtastning stub'!N16</f>
        <v/>
      </c>
      <c r="AG9" s="1" t="str">
        <f>'Indtastning stub'!T16</f>
        <v/>
      </c>
      <c r="AH9" s="1" t="str">
        <f>'Indtastning stub'!AT16</f>
        <v/>
      </c>
      <c r="AI9" s="1" t="str">
        <f t="shared" ca="1" si="13"/>
        <v/>
      </c>
      <c r="AJ9" s="1" t="str">
        <f t="shared" ca="1" si="14"/>
        <v/>
      </c>
      <c r="AK9" s="1" t="str">
        <f>'Indtastning stub'!BB16</f>
        <v/>
      </c>
      <c r="AL9" s="1" t="str">
        <f>'Indtastning stub'!BH16</f>
        <v/>
      </c>
      <c r="AM9" s="1" t="str">
        <f>'Indtastning stub'!BN16</f>
        <v/>
      </c>
      <c r="AN9" s="1" t="str">
        <f>'Indtastning stub'!BT16</f>
        <v/>
      </c>
      <c r="AO9" s="1" t="str">
        <f>'Indtastning stub'!CE16</f>
        <v/>
      </c>
      <c r="AP9" s="1">
        <f>'Indtastning stub'!CH16</f>
        <v>0</v>
      </c>
      <c r="AQ9" s="1">
        <f t="shared" ca="1" si="15"/>
        <v>0</v>
      </c>
      <c r="AR9" s="1">
        <f t="shared" ca="1" si="3"/>
        <v>0</v>
      </c>
      <c r="AS9" s="1">
        <f t="shared" si="16"/>
        <v>0</v>
      </c>
      <c r="AT9" s="1">
        <f t="shared" si="4"/>
        <v>0</v>
      </c>
      <c r="AU9" s="1" t="str">
        <f ca="1">'Indtastning stub'!A16</f>
        <v/>
      </c>
      <c r="AV9" s="1" t="str">
        <f ca="1">'Indtastning stub'!B16</f>
        <v/>
      </c>
      <c r="AW9" s="1">
        <f t="shared" si="17"/>
        <v>0</v>
      </c>
      <c r="AX9" s="1">
        <f t="shared" si="18"/>
        <v>0</v>
      </c>
      <c r="AY9" s="1" t="str">
        <f t="shared" ca="1" si="19"/>
        <v/>
      </c>
      <c r="AZ9" s="1">
        <f ca="1"/>
        <v>0</v>
      </c>
      <c r="BA9" s="1">
        <f ca="1"/>
        <v>0</v>
      </c>
      <c r="BB9" s="1" t="e">
        <f ca="1"/>
        <v>#NUM!</v>
      </c>
      <c r="BC9" s="1" t="str">
        <f t="shared" ca="1" si="20"/>
        <v/>
      </c>
      <c r="BD9" s="1" t="str">
        <f t="shared" ca="1" si="21"/>
        <v/>
      </c>
      <c r="BE9" s="1">
        <f ca="1"/>
        <v>0</v>
      </c>
      <c r="BF9" s="1">
        <f ca="1"/>
        <v>0</v>
      </c>
      <c r="BG9" s="1" t="str">
        <f t="shared" ca="1" si="22"/>
        <v/>
      </c>
      <c r="BH9" s="40" t="e">
        <f ca="1"/>
        <v>#NUM!</v>
      </c>
      <c r="BJ9" s="38" t="str">
        <f t="shared" ca="1" si="23"/>
        <v/>
      </c>
      <c r="BK9" s="1" t="str">
        <f t="shared" ca="1" si="24"/>
        <v/>
      </c>
      <c r="BL9" s="1" t="str">
        <f t="shared" ca="1" si="25"/>
        <v/>
      </c>
      <c r="BM9" s="204" t="str">
        <f t="shared" ca="1" si="26"/>
        <v/>
      </c>
      <c r="BN9" s="133"/>
      <c r="BO9" s="38" t="str">
        <f t="shared" ca="1" si="27"/>
        <v/>
      </c>
      <c r="BP9" s="1" t="str">
        <f t="shared" ca="1" si="28"/>
        <v/>
      </c>
      <c r="BQ9" s="1">
        <f t="shared" ca="1" si="29"/>
        <v>0</v>
      </c>
      <c r="BR9" s="1" t="str">
        <f t="shared" ca="1" si="30"/>
        <v/>
      </c>
      <c r="BS9" s="1" t="str">
        <f t="shared" ca="1" si="31"/>
        <v/>
      </c>
      <c r="BT9" s="1" t="str">
        <f t="shared" ca="1" si="32"/>
        <v/>
      </c>
      <c r="BU9" s="1">
        <f ca="1"/>
        <v>0</v>
      </c>
      <c r="BV9" s="1" t="e">
        <f ca="1"/>
        <v>#NUM!</v>
      </c>
      <c r="BW9" s="1" t="e">
        <f t="shared" ca="1" si="33"/>
        <v>#NUM!</v>
      </c>
      <c r="BX9" s="1" t="e">
        <f t="shared" ca="1" si="34"/>
        <v>#NUM!</v>
      </c>
      <c r="BY9" s="1" t="str">
        <f t="shared" ca="1" si="35"/>
        <v/>
      </c>
      <c r="BZ9" s="1" t="str">
        <f t="shared" ca="1" si="36"/>
        <v/>
      </c>
      <c r="CA9" s="1" t="str">
        <f t="shared" ca="1" si="37"/>
        <v/>
      </c>
      <c r="CB9" s="1" t="str">
        <f t="shared" ca="1" si="38"/>
        <v/>
      </c>
      <c r="CC9" s="40" t="str">
        <f t="shared" ca="1" si="39"/>
        <v/>
      </c>
      <c r="CE9" s="38" t="str">
        <f t="shared" ca="1" si="40"/>
        <v/>
      </c>
      <c r="CF9" s="1" t="str">
        <f t="shared" ca="1" si="41"/>
        <v/>
      </c>
      <c r="CG9" s="1" t="str">
        <f t="shared" ca="1" si="42"/>
        <v/>
      </c>
      <c r="CH9" s="204" t="str">
        <f t="shared" ca="1" si="43"/>
        <v/>
      </c>
    </row>
    <row r="10" spans="1:86" x14ac:dyDescent="0.3">
      <c r="A10" s="38">
        <v>8</v>
      </c>
      <c r="B10" s="2" t="str">
        <f>IFERROR(VLOOKUP($A10,Deltagerliste!$B$5:$J$40,4,FALSE),"")</f>
        <v/>
      </c>
      <c r="C10" s="2" t="str">
        <f>IFERROR(VLOOKUP($A10,Deltagerliste!$B$5:$J$40,5,FALSE),"")</f>
        <v/>
      </c>
      <c r="D10" s="2" t="str">
        <f>IFERROR(VLOOKUP($A10,Deltagerliste!$B$5:$J$40,1,FALSE),"")</f>
        <v/>
      </c>
      <c r="E10" s="39" t="str">
        <f>IFERROR(VLOOKUP($A10,Deltagerliste!$B$5:$J$40,2,FALSE),"")</f>
        <v/>
      </c>
      <c r="F10" s="2" t="str">
        <f>IFERROR(VLOOKUP($A10,Deltagerliste!$B$5:$J$40,3,FALSE),"")</f>
        <v/>
      </c>
      <c r="G10" s="2" t="str">
        <f>IFERROR(VLOOKUP($A10,Deltagerliste!$B$5:$J$40,6,FALSE),"")</f>
        <v/>
      </c>
      <c r="H10" s="2" t="str">
        <f>IFERROR(VLOOKUP($A10,Deltagerliste!$B$5:$J$40,8,FALSE),"")</f>
        <v/>
      </c>
      <c r="I10" s="2" t="str">
        <f>IFERROR(VLOOKUP($A10,Deltagerliste!$B$5:$J$40,7,FALSE),"")</f>
        <v/>
      </c>
      <c r="J10" s="2" t="str">
        <f>IFERROR(VLOOKUP($A10,Deltagerliste!$B$5:$J$40,9,FALSE),"")</f>
        <v/>
      </c>
      <c r="K10" s="2" t="str">
        <f>IFERROR(VLOOKUP($A10,Deltagerliste!$B$5:$K$40,10,FALSE),"")</f>
        <v/>
      </c>
      <c r="L10" s="2" t="str">
        <f>IFERROR(VLOOKUP($A10,Deltagerliste!$B$5:$L$40,11,FALSE),"")</f>
        <v/>
      </c>
      <c r="M10" s="38" t="e">
        <f ca="1"/>
        <v>#NUM!</v>
      </c>
      <c r="N10" s="2" t="str">
        <f t="shared" ca="1" si="5"/>
        <v/>
      </c>
      <c r="O10" s="39" t="str">
        <f t="shared" ca="1" si="6"/>
        <v/>
      </c>
      <c r="P10" s="45" t="str">
        <f t="shared" ca="1" si="7"/>
        <v/>
      </c>
      <c r="R10" s="38" t="e">
        <f ca="1"/>
        <v>#NUM!</v>
      </c>
      <c r="S10" s="2" t="str">
        <f t="shared" ca="1" si="0"/>
        <v/>
      </c>
      <c r="T10" s="47" t="str">
        <f t="shared" ca="1" si="1"/>
        <v/>
      </c>
      <c r="U10" s="45" t="str">
        <f t="shared" ca="1" si="2"/>
        <v/>
      </c>
      <c r="W10" s="49" t="str">
        <f t="shared" ca="1" si="8"/>
        <v/>
      </c>
      <c r="X10" s="2" t="str">
        <f t="shared" ca="1" si="9"/>
        <v/>
      </c>
      <c r="Y10" s="2" t="str">
        <f t="shared" ca="1" si="10"/>
        <v/>
      </c>
      <c r="Z10" s="2" t="str">
        <f t="shared" ca="1" si="11"/>
        <v/>
      </c>
      <c r="AA10" s="2" t="str">
        <f t="shared" ca="1" si="12"/>
        <v/>
      </c>
      <c r="AB10" s="40">
        <v>8</v>
      </c>
      <c r="AD10" s="38">
        <v>8</v>
      </c>
      <c r="AE10" s="1" t="str">
        <f>'Indtastning stub'!H17</f>
        <v/>
      </c>
      <c r="AF10" s="1" t="str">
        <f>'Indtastning stub'!N17</f>
        <v/>
      </c>
      <c r="AG10" s="1" t="str">
        <f>'Indtastning stub'!T17</f>
        <v/>
      </c>
      <c r="AH10" s="1" t="str">
        <f>'Indtastning stub'!AT17</f>
        <v/>
      </c>
      <c r="AI10" s="1" t="str">
        <f t="shared" ca="1" si="13"/>
        <v/>
      </c>
      <c r="AJ10" s="1" t="str">
        <f t="shared" ca="1" si="14"/>
        <v/>
      </c>
      <c r="AK10" s="1" t="str">
        <f>'Indtastning stub'!BB17</f>
        <v/>
      </c>
      <c r="AL10" s="1" t="str">
        <f>'Indtastning stub'!BH17</f>
        <v/>
      </c>
      <c r="AM10" s="1" t="str">
        <f>'Indtastning stub'!BN17</f>
        <v/>
      </c>
      <c r="AN10" s="1" t="str">
        <f>'Indtastning stub'!BT17</f>
        <v/>
      </c>
      <c r="AO10" s="1" t="str">
        <f>'Indtastning stub'!CE17</f>
        <v/>
      </c>
      <c r="AP10" s="1">
        <f>'Indtastning stub'!CH17</f>
        <v>0</v>
      </c>
      <c r="AQ10" s="1">
        <f t="shared" ca="1" si="15"/>
        <v>0</v>
      </c>
      <c r="AR10" s="1">
        <f t="shared" ca="1" si="3"/>
        <v>0</v>
      </c>
      <c r="AS10" s="1">
        <f t="shared" si="16"/>
        <v>0</v>
      </c>
      <c r="AT10" s="1">
        <f t="shared" si="4"/>
        <v>0</v>
      </c>
      <c r="AU10" s="1" t="str">
        <f ca="1">'Indtastning stub'!A17</f>
        <v/>
      </c>
      <c r="AV10" s="1" t="str">
        <f ca="1">'Indtastning stub'!B17</f>
        <v/>
      </c>
      <c r="AW10" s="1">
        <f t="shared" si="17"/>
        <v>0</v>
      </c>
      <c r="AX10" s="1">
        <f t="shared" si="18"/>
        <v>0</v>
      </c>
      <c r="AY10" s="1" t="str">
        <f t="shared" ca="1" si="19"/>
        <v/>
      </c>
      <c r="AZ10" s="1">
        <f ca="1"/>
        <v>0</v>
      </c>
      <c r="BA10" s="1">
        <f ca="1"/>
        <v>0</v>
      </c>
      <c r="BB10" s="1" t="e">
        <f ca="1"/>
        <v>#NUM!</v>
      </c>
      <c r="BC10" s="1" t="str">
        <f t="shared" ca="1" si="20"/>
        <v/>
      </c>
      <c r="BD10" s="1" t="str">
        <f t="shared" ca="1" si="21"/>
        <v/>
      </c>
      <c r="BE10" s="1">
        <f ca="1"/>
        <v>0</v>
      </c>
      <c r="BF10" s="1">
        <f ca="1"/>
        <v>0</v>
      </c>
      <c r="BG10" s="1" t="str">
        <f t="shared" ca="1" si="22"/>
        <v/>
      </c>
      <c r="BH10" s="40" t="e">
        <f ca="1"/>
        <v>#NUM!</v>
      </c>
      <c r="BJ10" s="38" t="str">
        <f t="shared" ca="1" si="23"/>
        <v/>
      </c>
      <c r="BK10" s="1" t="str">
        <f t="shared" ca="1" si="24"/>
        <v/>
      </c>
      <c r="BL10" s="1" t="str">
        <f t="shared" ca="1" si="25"/>
        <v/>
      </c>
      <c r="BM10" s="204" t="str">
        <f t="shared" ca="1" si="26"/>
        <v/>
      </c>
      <c r="BN10" s="133"/>
      <c r="BO10" s="38" t="str">
        <f t="shared" ca="1" si="27"/>
        <v/>
      </c>
      <c r="BP10" s="1" t="str">
        <f t="shared" ca="1" si="28"/>
        <v/>
      </c>
      <c r="BQ10" s="1">
        <f t="shared" ca="1" si="29"/>
        <v>0</v>
      </c>
      <c r="BR10" s="1" t="str">
        <f t="shared" ca="1" si="30"/>
        <v/>
      </c>
      <c r="BS10" s="1" t="str">
        <f t="shared" ca="1" si="31"/>
        <v/>
      </c>
      <c r="BT10" s="1" t="str">
        <f t="shared" ca="1" si="32"/>
        <v/>
      </c>
      <c r="BU10" s="1">
        <f ca="1"/>
        <v>0</v>
      </c>
      <c r="BV10" s="1" t="e">
        <f ca="1"/>
        <v>#NUM!</v>
      </c>
      <c r="BW10" s="1" t="e">
        <f t="shared" ca="1" si="33"/>
        <v>#NUM!</v>
      </c>
      <c r="BX10" s="1" t="e">
        <f t="shared" ca="1" si="34"/>
        <v>#NUM!</v>
      </c>
      <c r="BY10" s="1" t="str">
        <f t="shared" ca="1" si="35"/>
        <v/>
      </c>
      <c r="BZ10" s="1" t="str">
        <f t="shared" ca="1" si="36"/>
        <v/>
      </c>
      <c r="CA10" s="1" t="str">
        <f t="shared" ca="1" si="37"/>
        <v/>
      </c>
      <c r="CB10" s="1" t="str">
        <f t="shared" ca="1" si="38"/>
        <v/>
      </c>
      <c r="CC10" s="40" t="str">
        <f t="shared" ca="1" si="39"/>
        <v/>
      </c>
      <c r="CE10" s="38" t="str">
        <f t="shared" ca="1" si="40"/>
        <v/>
      </c>
      <c r="CF10" s="1" t="str">
        <f t="shared" ca="1" si="41"/>
        <v/>
      </c>
      <c r="CG10" s="1" t="str">
        <f t="shared" ca="1" si="42"/>
        <v/>
      </c>
      <c r="CH10" s="204" t="str">
        <f t="shared" ca="1" si="43"/>
        <v/>
      </c>
    </row>
    <row r="11" spans="1:86" x14ac:dyDescent="0.3">
      <c r="A11" s="38">
        <v>9</v>
      </c>
      <c r="B11" s="2" t="str">
        <f>IFERROR(VLOOKUP($A11,Deltagerliste!$B$5:$J$40,4,FALSE),"")</f>
        <v/>
      </c>
      <c r="C11" s="2" t="str">
        <f>IFERROR(VLOOKUP($A11,Deltagerliste!$B$5:$J$40,5,FALSE),"")</f>
        <v/>
      </c>
      <c r="D11" s="2" t="str">
        <f>IFERROR(VLOOKUP($A11,Deltagerliste!$B$5:$J$40,1,FALSE),"")</f>
        <v/>
      </c>
      <c r="E11" s="39" t="str">
        <f>IFERROR(VLOOKUP($A11,Deltagerliste!$B$5:$J$40,2,FALSE),"")</f>
        <v/>
      </c>
      <c r="F11" s="2" t="str">
        <f>IFERROR(VLOOKUP($A11,Deltagerliste!$B$5:$J$40,3,FALSE),"")</f>
        <v/>
      </c>
      <c r="G11" s="2" t="str">
        <f>IFERROR(VLOOKUP($A11,Deltagerliste!$B$5:$J$40,6,FALSE),"")</f>
        <v/>
      </c>
      <c r="H11" s="2" t="str">
        <f>IFERROR(VLOOKUP($A11,Deltagerliste!$B$5:$J$40,8,FALSE),"")</f>
        <v/>
      </c>
      <c r="I11" s="2" t="str">
        <f>IFERROR(VLOOKUP($A11,Deltagerliste!$B$5:$J$40,7,FALSE),"")</f>
        <v/>
      </c>
      <c r="J11" s="2" t="str">
        <f>IFERROR(VLOOKUP($A11,Deltagerliste!$B$5:$J$40,9,FALSE),"")</f>
        <v/>
      </c>
      <c r="K11" s="2" t="str">
        <f>IFERROR(VLOOKUP($A11,Deltagerliste!$B$5:$K$40,10,FALSE),"")</f>
        <v/>
      </c>
      <c r="L11" s="2" t="str">
        <f>IFERROR(VLOOKUP($A11,Deltagerliste!$B$5:$L$40,11,FALSE),"")</f>
        <v/>
      </c>
      <c r="M11" s="38" t="e">
        <f ca="1"/>
        <v>#NUM!</v>
      </c>
      <c r="N11" s="2" t="str">
        <f t="shared" ca="1" si="5"/>
        <v/>
      </c>
      <c r="O11" s="39" t="str">
        <f t="shared" ca="1" si="6"/>
        <v/>
      </c>
      <c r="P11" s="45" t="str">
        <f t="shared" ca="1" si="7"/>
        <v/>
      </c>
      <c r="R11" s="38" t="e">
        <f ca="1"/>
        <v>#NUM!</v>
      </c>
      <c r="S11" s="2" t="str">
        <f t="shared" ca="1" si="0"/>
        <v/>
      </c>
      <c r="T11" s="47" t="str">
        <f t="shared" ca="1" si="1"/>
        <v/>
      </c>
      <c r="U11" s="45" t="str">
        <f t="shared" ca="1" si="2"/>
        <v/>
      </c>
      <c r="W11" s="49" t="str">
        <f t="shared" ca="1" si="8"/>
        <v/>
      </c>
      <c r="X11" s="2" t="str">
        <f t="shared" ca="1" si="9"/>
        <v/>
      </c>
      <c r="Y11" s="2" t="str">
        <f t="shared" ca="1" si="10"/>
        <v/>
      </c>
      <c r="Z11" s="2" t="str">
        <f t="shared" ca="1" si="11"/>
        <v/>
      </c>
      <c r="AA11" s="2" t="str">
        <f t="shared" ca="1" si="12"/>
        <v/>
      </c>
      <c r="AB11" s="40">
        <v>9</v>
      </c>
      <c r="AD11" s="38">
        <v>9</v>
      </c>
      <c r="AE11" s="1" t="str">
        <f>'Indtastning stub'!H18</f>
        <v/>
      </c>
      <c r="AF11" s="1" t="str">
        <f>'Indtastning stub'!N18</f>
        <v/>
      </c>
      <c r="AG11" s="1" t="str">
        <f>'Indtastning stub'!T18</f>
        <v/>
      </c>
      <c r="AH11" s="1" t="str">
        <f>'Indtastning stub'!AT18</f>
        <v/>
      </c>
      <c r="AI11" s="1" t="str">
        <f t="shared" ca="1" si="13"/>
        <v/>
      </c>
      <c r="AJ11" s="1" t="str">
        <f t="shared" ca="1" si="14"/>
        <v/>
      </c>
      <c r="AK11" s="1" t="str">
        <f>'Indtastning stub'!BB18</f>
        <v/>
      </c>
      <c r="AL11" s="1" t="str">
        <f>'Indtastning stub'!BH18</f>
        <v/>
      </c>
      <c r="AM11" s="1" t="str">
        <f>'Indtastning stub'!BN18</f>
        <v/>
      </c>
      <c r="AN11" s="1" t="str">
        <f>'Indtastning stub'!BT18</f>
        <v/>
      </c>
      <c r="AO11" s="1" t="str">
        <f>'Indtastning stub'!CE18</f>
        <v/>
      </c>
      <c r="AP11" s="1">
        <f>'Indtastning stub'!CH18</f>
        <v>0</v>
      </c>
      <c r="AQ11" s="1">
        <f t="shared" ca="1" si="15"/>
        <v>0</v>
      </c>
      <c r="AR11" s="1">
        <f t="shared" ca="1" si="3"/>
        <v>0</v>
      </c>
      <c r="AS11" s="1">
        <f t="shared" si="16"/>
        <v>0</v>
      </c>
      <c r="AT11" s="1">
        <f t="shared" si="4"/>
        <v>0</v>
      </c>
      <c r="AU11" s="1" t="str">
        <f ca="1">'Indtastning stub'!A18</f>
        <v/>
      </c>
      <c r="AV11" s="1" t="str">
        <f ca="1">'Indtastning stub'!B18</f>
        <v/>
      </c>
      <c r="AW11" s="1">
        <f t="shared" si="17"/>
        <v>0</v>
      </c>
      <c r="AX11" s="1">
        <f t="shared" si="18"/>
        <v>0</v>
      </c>
      <c r="AY11" s="1" t="str">
        <f t="shared" ca="1" si="19"/>
        <v/>
      </c>
      <c r="AZ11" s="1">
        <f ca="1"/>
        <v>0</v>
      </c>
      <c r="BA11" s="1">
        <f ca="1"/>
        <v>0</v>
      </c>
      <c r="BB11" s="1" t="e">
        <f ca="1"/>
        <v>#NUM!</v>
      </c>
      <c r="BC11" s="1" t="str">
        <f t="shared" ca="1" si="20"/>
        <v/>
      </c>
      <c r="BD11" s="1" t="str">
        <f t="shared" ca="1" si="21"/>
        <v/>
      </c>
      <c r="BE11" s="1">
        <f ca="1"/>
        <v>0</v>
      </c>
      <c r="BF11" s="1">
        <f ca="1"/>
        <v>0</v>
      </c>
      <c r="BG11" s="1" t="str">
        <f t="shared" ca="1" si="22"/>
        <v/>
      </c>
      <c r="BH11" s="40" t="e">
        <f ca="1"/>
        <v>#NUM!</v>
      </c>
      <c r="BJ11" s="38" t="str">
        <f t="shared" ca="1" si="23"/>
        <v/>
      </c>
      <c r="BK11" s="1" t="str">
        <f t="shared" ca="1" si="24"/>
        <v/>
      </c>
      <c r="BL11" s="1" t="str">
        <f t="shared" ca="1" si="25"/>
        <v/>
      </c>
      <c r="BM11" s="204" t="str">
        <f t="shared" ca="1" si="26"/>
        <v/>
      </c>
      <c r="BN11" s="133"/>
      <c r="BO11" s="38" t="str">
        <f t="shared" ca="1" si="27"/>
        <v/>
      </c>
      <c r="BP11" s="1" t="str">
        <f t="shared" ca="1" si="28"/>
        <v/>
      </c>
      <c r="BQ11" s="1">
        <f t="shared" ca="1" si="29"/>
        <v>0</v>
      </c>
      <c r="BR11" s="1" t="str">
        <f t="shared" ca="1" si="30"/>
        <v/>
      </c>
      <c r="BS11" s="1" t="str">
        <f t="shared" ca="1" si="31"/>
        <v/>
      </c>
      <c r="BT11" s="1" t="str">
        <f t="shared" ca="1" si="32"/>
        <v/>
      </c>
      <c r="BU11" s="1">
        <f ca="1"/>
        <v>0</v>
      </c>
      <c r="BV11" s="1" t="e">
        <f ca="1"/>
        <v>#NUM!</v>
      </c>
      <c r="BW11" s="1" t="e">
        <f t="shared" ca="1" si="33"/>
        <v>#NUM!</v>
      </c>
      <c r="BX11" s="1" t="e">
        <f t="shared" ca="1" si="34"/>
        <v>#NUM!</v>
      </c>
      <c r="BY11" s="1" t="str">
        <f t="shared" ca="1" si="35"/>
        <v/>
      </c>
      <c r="BZ11" s="1" t="str">
        <f t="shared" ca="1" si="36"/>
        <v/>
      </c>
      <c r="CA11" s="1" t="str">
        <f t="shared" ca="1" si="37"/>
        <v/>
      </c>
      <c r="CB11" s="1" t="str">
        <f t="shared" ca="1" si="38"/>
        <v/>
      </c>
      <c r="CC11" s="40" t="str">
        <f t="shared" ca="1" si="39"/>
        <v/>
      </c>
      <c r="CE11" s="38" t="str">
        <f t="shared" ca="1" si="40"/>
        <v/>
      </c>
      <c r="CF11" s="1" t="str">
        <f t="shared" ca="1" si="41"/>
        <v/>
      </c>
      <c r="CG11" s="1" t="str">
        <f t="shared" ca="1" si="42"/>
        <v/>
      </c>
      <c r="CH11" s="204" t="str">
        <f t="shared" ca="1" si="43"/>
        <v/>
      </c>
    </row>
    <row r="12" spans="1:86" x14ac:dyDescent="0.3">
      <c r="A12" s="38">
        <v>10</v>
      </c>
      <c r="B12" s="2" t="str">
        <f>IFERROR(VLOOKUP($A12,Deltagerliste!$B$5:$J$40,4,FALSE),"")</f>
        <v/>
      </c>
      <c r="C12" s="2" t="str">
        <f>IFERROR(VLOOKUP($A12,Deltagerliste!$B$5:$J$40,5,FALSE),"")</f>
        <v/>
      </c>
      <c r="D12" s="2" t="str">
        <f>IFERROR(VLOOKUP($A12,Deltagerliste!$B$5:$J$40,1,FALSE),"")</f>
        <v/>
      </c>
      <c r="E12" s="39" t="str">
        <f>IFERROR(VLOOKUP($A12,Deltagerliste!$B$5:$J$40,2,FALSE),"")</f>
        <v/>
      </c>
      <c r="F12" s="2" t="str">
        <f>IFERROR(VLOOKUP($A12,Deltagerliste!$B$5:$J$40,3,FALSE),"")</f>
        <v/>
      </c>
      <c r="G12" s="2" t="str">
        <f>IFERROR(VLOOKUP($A12,Deltagerliste!$B$5:$J$40,6,FALSE),"")</f>
        <v/>
      </c>
      <c r="H12" s="2" t="str">
        <f>IFERROR(VLOOKUP($A12,Deltagerliste!$B$5:$J$40,8,FALSE),"")</f>
        <v/>
      </c>
      <c r="I12" s="2" t="str">
        <f>IFERROR(VLOOKUP($A12,Deltagerliste!$B$5:$J$40,7,FALSE),"")</f>
        <v/>
      </c>
      <c r="J12" s="2" t="str">
        <f>IFERROR(VLOOKUP($A12,Deltagerliste!$B$5:$J$40,9,FALSE),"")</f>
        <v/>
      </c>
      <c r="K12" s="2" t="str">
        <f>IFERROR(VLOOKUP($A12,Deltagerliste!$B$5:$K$40,10,FALSE),"")</f>
        <v/>
      </c>
      <c r="L12" s="2" t="str">
        <f>IFERROR(VLOOKUP($A12,Deltagerliste!$B$5:$L$40,11,FALSE),"")</f>
        <v/>
      </c>
      <c r="M12" s="38" t="e">
        <f ca="1"/>
        <v>#NUM!</v>
      </c>
      <c r="N12" s="2" t="str">
        <f t="shared" ca="1" si="5"/>
        <v/>
      </c>
      <c r="O12" s="39" t="str">
        <f t="shared" ca="1" si="6"/>
        <v/>
      </c>
      <c r="P12" s="45" t="str">
        <f t="shared" ca="1" si="7"/>
        <v/>
      </c>
      <c r="R12" s="38" t="e">
        <f ca="1"/>
        <v>#NUM!</v>
      </c>
      <c r="S12" s="2" t="str">
        <f t="shared" ca="1" si="0"/>
        <v/>
      </c>
      <c r="T12" s="47" t="str">
        <f t="shared" ca="1" si="1"/>
        <v/>
      </c>
      <c r="U12" s="45" t="str">
        <f t="shared" ca="1" si="2"/>
        <v/>
      </c>
      <c r="W12" s="49" t="str">
        <f t="shared" ca="1" si="8"/>
        <v/>
      </c>
      <c r="X12" s="2" t="str">
        <f t="shared" ca="1" si="9"/>
        <v/>
      </c>
      <c r="Y12" s="2" t="str">
        <f t="shared" ca="1" si="10"/>
        <v/>
      </c>
      <c r="Z12" s="2" t="str">
        <f t="shared" ca="1" si="11"/>
        <v/>
      </c>
      <c r="AA12" s="2" t="str">
        <f t="shared" ca="1" si="12"/>
        <v/>
      </c>
      <c r="AB12" s="40">
        <v>10</v>
      </c>
      <c r="AD12" s="38">
        <v>10</v>
      </c>
      <c r="AE12" s="1" t="str">
        <f>'Indtastning stub'!H19</f>
        <v/>
      </c>
      <c r="AF12" s="1" t="str">
        <f>'Indtastning stub'!N19</f>
        <v/>
      </c>
      <c r="AG12" s="1" t="str">
        <f>'Indtastning stub'!T19</f>
        <v/>
      </c>
      <c r="AH12" s="1" t="str">
        <f>'Indtastning stub'!AT19</f>
        <v/>
      </c>
      <c r="AI12" s="1" t="str">
        <f t="shared" ca="1" si="13"/>
        <v/>
      </c>
      <c r="AJ12" s="1" t="str">
        <f t="shared" ca="1" si="14"/>
        <v/>
      </c>
      <c r="AK12" s="1" t="str">
        <f>'Indtastning stub'!BB19</f>
        <v/>
      </c>
      <c r="AL12" s="1" t="str">
        <f>'Indtastning stub'!BH19</f>
        <v/>
      </c>
      <c r="AM12" s="1" t="str">
        <f>'Indtastning stub'!BN19</f>
        <v/>
      </c>
      <c r="AN12" s="1" t="str">
        <f>'Indtastning stub'!BT19</f>
        <v/>
      </c>
      <c r="AO12" s="1" t="str">
        <f>'Indtastning stub'!CE19</f>
        <v/>
      </c>
      <c r="AP12" s="1">
        <f>'Indtastning stub'!CH19</f>
        <v>0</v>
      </c>
      <c r="AQ12" s="1">
        <f t="shared" ca="1" si="15"/>
        <v>0</v>
      </c>
      <c r="AR12" s="1">
        <f t="shared" ca="1" si="3"/>
        <v>0</v>
      </c>
      <c r="AS12" s="1">
        <f t="shared" si="16"/>
        <v>0</v>
      </c>
      <c r="AT12" s="1">
        <f t="shared" si="4"/>
        <v>0</v>
      </c>
      <c r="AU12" s="1" t="str">
        <f ca="1">'Indtastning stub'!A19</f>
        <v/>
      </c>
      <c r="AV12" s="1" t="str">
        <f ca="1">'Indtastning stub'!B19</f>
        <v/>
      </c>
      <c r="AW12" s="1">
        <f t="shared" si="17"/>
        <v>0</v>
      </c>
      <c r="AX12" s="1">
        <f t="shared" si="18"/>
        <v>0</v>
      </c>
      <c r="AY12" s="1" t="str">
        <f t="shared" ca="1" si="19"/>
        <v/>
      </c>
      <c r="AZ12" s="1">
        <f ca="1"/>
        <v>0</v>
      </c>
      <c r="BA12" s="1">
        <f ca="1"/>
        <v>0</v>
      </c>
      <c r="BB12" s="1" t="e">
        <f ca="1"/>
        <v>#NUM!</v>
      </c>
      <c r="BC12" s="1" t="str">
        <f t="shared" ca="1" si="20"/>
        <v/>
      </c>
      <c r="BD12" s="1" t="str">
        <f t="shared" ca="1" si="21"/>
        <v/>
      </c>
      <c r="BE12" s="1">
        <f ca="1"/>
        <v>0</v>
      </c>
      <c r="BF12" s="1">
        <f ca="1"/>
        <v>0</v>
      </c>
      <c r="BG12" s="1" t="str">
        <f t="shared" ca="1" si="22"/>
        <v/>
      </c>
      <c r="BH12" s="40" t="e">
        <f ca="1"/>
        <v>#NUM!</v>
      </c>
      <c r="BJ12" s="38" t="str">
        <f t="shared" ca="1" si="23"/>
        <v/>
      </c>
      <c r="BK12" s="1" t="str">
        <f t="shared" ca="1" si="24"/>
        <v/>
      </c>
      <c r="BL12" s="1" t="str">
        <f t="shared" ca="1" si="25"/>
        <v/>
      </c>
      <c r="BM12" s="204" t="str">
        <f t="shared" ca="1" si="26"/>
        <v/>
      </c>
      <c r="BN12" s="133"/>
      <c r="BO12" s="38" t="str">
        <f t="shared" ca="1" si="27"/>
        <v/>
      </c>
      <c r="BP12" s="1" t="str">
        <f t="shared" ca="1" si="28"/>
        <v/>
      </c>
      <c r="BQ12" s="1">
        <f t="shared" ca="1" si="29"/>
        <v>0</v>
      </c>
      <c r="BR12" s="1" t="str">
        <f t="shared" ca="1" si="30"/>
        <v/>
      </c>
      <c r="BS12" s="1" t="str">
        <f t="shared" ca="1" si="31"/>
        <v/>
      </c>
      <c r="BT12" s="1" t="str">
        <f t="shared" ca="1" si="32"/>
        <v/>
      </c>
      <c r="BU12" s="1">
        <f ca="1"/>
        <v>0</v>
      </c>
      <c r="BV12" s="1" t="e">
        <f ca="1"/>
        <v>#NUM!</v>
      </c>
      <c r="BW12" s="1" t="e">
        <f t="shared" ca="1" si="33"/>
        <v>#NUM!</v>
      </c>
      <c r="BX12" s="1" t="e">
        <f t="shared" ca="1" si="34"/>
        <v>#NUM!</v>
      </c>
      <c r="BY12" s="1" t="str">
        <f t="shared" ca="1" si="35"/>
        <v/>
      </c>
      <c r="BZ12" s="1" t="str">
        <f t="shared" ca="1" si="36"/>
        <v/>
      </c>
      <c r="CA12" s="1" t="str">
        <f t="shared" ca="1" si="37"/>
        <v/>
      </c>
      <c r="CB12" s="1" t="str">
        <f t="shared" ca="1" si="38"/>
        <v/>
      </c>
      <c r="CC12" s="40" t="str">
        <f t="shared" ca="1" si="39"/>
        <v/>
      </c>
      <c r="CE12" s="38" t="str">
        <f t="shared" ca="1" si="40"/>
        <v/>
      </c>
      <c r="CF12" s="1" t="str">
        <f t="shared" ca="1" si="41"/>
        <v/>
      </c>
      <c r="CG12" s="1" t="str">
        <f t="shared" ca="1" si="42"/>
        <v/>
      </c>
      <c r="CH12" s="204" t="str">
        <f t="shared" ca="1" si="43"/>
        <v/>
      </c>
    </row>
    <row r="13" spans="1:86" x14ac:dyDescent="0.3">
      <c r="A13" s="38">
        <v>11</v>
      </c>
      <c r="B13" s="2" t="str">
        <f>IFERROR(VLOOKUP($A13,Deltagerliste!$B$5:$J$40,4,FALSE),"")</f>
        <v/>
      </c>
      <c r="C13" s="2" t="str">
        <f>IFERROR(VLOOKUP($A13,Deltagerliste!$B$5:$J$40,5,FALSE),"")</f>
        <v/>
      </c>
      <c r="D13" s="2" t="str">
        <f>IFERROR(VLOOKUP($A13,Deltagerliste!$B$5:$J$40,1,FALSE),"")</f>
        <v/>
      </c>
      <c r="E13" s="39" t="str">
        <f>IFERROR(VLOOKUP($A13,Deltagerliste!$B$5:$J$40,2,FALSE),"")</f>
        <v/>
      </c>
      <c r="F13" s="2" t="str">
        <f>IFERROR(VLOOKUP($A13,Deltagerliste!$B$5:$J$40,3,FALSE),"")</f>
        <v/>
      </c>
      <c r="G13" s="2" t="str">
        <f>IFERROR(VLOOKUP($A13,Deltagerliste!$B$5:$J$40,6,FALSE),"")</f>
        <v/>
      </c>
      <c r="H13" s="2" t="str">
        <f>IFERROR(VLOOKUP($A13,Deltagerliste!$B$5:$J$40,8,FALSE),"")</f>
        <v/>
      </c>
      <c r="I13" s="2" t="str">
        <f>IFERROR(VLOOKUP($A13,Deltagerliste!$B$5:$J$40,7,FALSE),"")</f>
        <v/>
      </c>
      <c r="J13" s="2" t="str">
        <f>IFERROR(VLOOKUP($A13,Deltagerliste!$B$5:$J$40,9,FALSE),"")</f>
        <v/>
      </c>
      <c r="K13" s="2" t="str">
        <f>IFERROR(VLOOKUP($A13,Deltagerliste!$B$5:$K$40,10,FALSE),"")</f>
        <v/>
      </c>
      <c r="L13" s="2" t="str">
        <f>IFERROR(VLOOKUP($A13,Deltagerliste!$B$5:$L$40,11,FALSE),"")</f>
        <v/>
      </c>
      <c r="M13" s="38" t="e">
        <f ca="1"/>
        <v>#NUM!</v>
      </c>
      <c r="N13" s="2" t="str">
        <f t="shared" ca="1" si="5"/>
        <v/>
      </c>
      <c r="O13" s="39" t="str">
        <f t="shared" ca="1" si="6"/>
        <v/>
      </c>
      <c r="P13" s="45" t="str">
        <f t="shared" ca="1" si="7"/>
        <v/>
      </c>
      <c r="R13" s="38" t="e">
        <f ca="1"/>
        <v>#NUM!</v>
      </c>
      <c r="S13" s="2" t="str">
        <f t="shared" ca="1" si="0"/>
        <v/>
      </c>
      <c r="T13" s="47" t="str">
        <f t="shared" ca="1" si="1"/>
        <v/>
      </c>
      <c r="U13" s="45" t="str">
        <f t="shared" ca="1" si="2"/>
        <v/>
      </c>
      <c r="W13" s="49" t="str">
        <f t="shared" ca="1" si="8"/>
        <v/>
      </c>
      <c r="X13" s="2" t="str">
        <f t="shared" ca="1" si="9"/>
        <v/>
      </c>
      <c r="Y13" s="2" t="str">
        <f t="shared" ca="1" si="10"/>
        <v/>
      </c>
      <c r="Z13" s="2" t="str">
        <f t="shared" ca="1" si="11"/>
        <v/>
      </c>
      <c r="AA13" s="2" t="str">
        <f t="shared" ca="1" si="12"/>
        <v/>
      </c>
      <c r="AB13" s="40">
        <v>11</v>
      </c>
      <c r="AD13" s="38">
        <v>11</v>
      </c>
      <c r="AE13" s="1" t="str">
        <f>'Indtastning stub'!H20</f>
        <v/>
      </c>
      <c r="AF13" s="1" t="str">
        <f>'Indtastning stub'!N20</f>
        <v/>
      </c>
      <c r="AG13" s="1" t="str">
        <f>'Indtastning stub'!T20</f>
        <v/>
      </c>
      <c r="AH13" s="1" t="str">
        <f>'Indtastning stub'!AT20</f>
        <v/>
      </c>
      <c r="AI13" s="1" t="str">
        <f t="shared" ca="1" si="13"/>
        <v/>
      </c>
      <c r="AJ13" s="1" t="str">
        <f t="shared" ca="1" si="14"/>
        <v/>
      </c>
      <c r="AK13" s="1" t="str">
        <f>'Indtastning stub'!BB20</f>
        <v/>
      </c>
      <c r="AL13" s="1" t="str">
        <f>'Indtastning stub'!BH20</f>
        <v/>
      </c>
      <c r="AM13" s="1" t="str">
        <f>'Indtastning stub'!BN20</f>
        <v/>
      </c>
      <c r="AN13" s="1" t="str">
        <f>'Indtastning stub'!BT20</f>
        <v/>
      </c>
      <c r="AO13" s="1" t="str">
        <f>'Indtastning stub'!CE20</f>
        <v/>
      </c>
      <c r="AP13" s="1">
        <f>'Indtastning stub'!CH20</f>
        <v>0</v>
      </c>
      <c r="AQ13" s="1">
        <f t="shared" ca="1" si="15"/>
        <v>0</v>
      </c>
      <c r="AR13" s="1">
        <f t="shared" ca="1" si="3"/>
        <v>0</v>
      </c>
      <c r="AS13" s="1">
        <f t="shared" si="16"/>
        <v>0</v>
      </c>
      <c r="AT13" s="1">
        <f t="shared" si="4"/>
        <v>0</v>
      </c>
      <c r="AU13" s="1" t="str">
        <f ca="1">'Indtastning stub'!A20</f>
        <v/>
      </c>
      <c r="AV13" s="1" t="str">
        <f ca="1">'Indtastning stub'!B20</f>
        <v/>
      </c>
      <c r="AW13" s="1">
        <f t="shared" si="17"/>
        <v>0</v>
      </c>
      <c r="AX13" s="1">
        <f t="shared" si="18"/>
        <v>0</v>
      </c>
      <c r="AY13" s="1" t="str">
        <f t="shared" ca="1" si="19"/>
        <v/>
      </c>
      <c r="AZ13" s="1">
        <f ca="1"/>
        <v>0</v>
      </c>
      <c r="BA13" s="1">
        <f ca="1"/>
        <v>0</v>
      </c>
      <c r="BB13" s="1" t="e">
        <f ca="1"/>
        <v>#NUM!</v>
      </c>
      <c r="BC13" s="1" t="str">
        <f t="shared" ca="1" si="20"/>
        <v/>
      </c>
      <c r="BD13" s="1" t="str">
        <f t="shared" ca="1" si="21"/>
        <v/>
      </c>
      <c r="BE13" s="1">
        <f ca="1"/>
        <v>0</v>
      </c>
      <c r="BF13" s="1">
        <f ca="1"/>
        <v>0</v>
      </c>
      <c r="BG13" s="1" t="str">
        <f t="shared" ca="1" si="22"/>
        <v/>
      </c>
      <c r="BH13" s="40" t="e">
        <f ca="1"/>
        <v>#NUM!</v>
      </c>
      <c r="BJ13" s="38" t="str">
        <f t="shared" ca="1" si="23"/>
        <v/>
      </c>
      <c r="BK13" s="1" t="str">
        <f t="shared" ca="1" si="24"/>
        <v/>
      </c>
      <c r="BL13" s="1" t="str">
        <f t="shared" ca="1" si="25"/>
        <v/>
      </c>
      <c r="BM13" s="204" t="str">
        <f t="shared" ca="1" si="26"/>
        <v/>
      </c>
      <c r="BN13" s="133"/>
      <c r="BO13" s="38" t="str">
        <f t="shared" ca="1" si="27"/>
        <v/>
      </c>
      <c r="BP13" s="1" t="str">
        <f t="shared" ca="1" si="28"/>
        <v/>
      </c>
      <c r="BQ13" s="1">
        <f t="shared" ca="1" si="29"/>
        <v>0</v>
      </c>
      <c r="BR13" s="1" t="str">
        <f t="shared" ca="1" si="30"/>
        <v/>
      </c>
      <c r="BS13" s="1" t="str">
        <f t="shared" ca="1" si="31"/>
        <v/>
      </c>
      <c r="BT13" s="1" t="str">
        <f t="shared" ca="1" si="32"/>
        <v/>
      </c>
      <c r="BU13" s="1">
        <f ca="1"/>
        <v>0</v>
      </c>
      <c r="BV13" s="1" t="e">
        <f ca="1"/>
        <v>#NUM!</v>
      </c>
      <c r="BW13" s="1" t="e">
        <f t="shared" ca="1" si="33"/>
        <v>#NUM!</v>
      </c>
      <c r="BX13" s="1" t="e">
        <f t="shared" ca="1" si="34"/>
        <v>#NUM!</v>
      </c>
      <c r="BY13" s="1" t="str">
        <f t="shared" ca="1" si="35"/>
        <v/>
      </c>
      <c r="BZ13" s="1" t="str">
        <f t="shared" ca="1" si="36"/>
        <v/>
      </c>
      <c r="CA13" s="1" t="str">
        <f t="shared" ca="1" si="37"/>
        <v/>
      </c>
      <c r="CB13" s="1" t="str">
        <f t="shared" ca="1" si="38"/>
        <v/>
      </c>
      <c r="CC13" s="40" t="str">
        <f t="shared" ca="1" si="39"/>
        <v/>
      </c>
      <c r="CE13" s="38" t="str">
        <f t="shared" ca="1" si="40"/>
        <v/>
      </c>
      <c r="CF13" s="1" t="str">
        <f t="shared" ca="1" si="41"/>
        <v/>
      </c>
      <c r="CG13" s="1" t="str">
        <f t="shared" ca="1" si="42"/>
        <v/>
      </c>
      <c r="CH13" s="204" t="str">
        <f t="shared" ca="1" si="43"/>
        <v/>
      </c>
    </row>
    <row r="14" spans="1:86" x14ac:dyDescent="0.3">
      <c r="A14" s="38">
        <v>12</v>
      </c>
      <c r="B14" s="2" t="str">
        <f>IFERROR(VLOOKUP($A14,Deltagerliste!$B$5:$J$40,4,FALSE),"")</f>
        <v/>
      </c>
      <c r="C14" s="2" t="str">
        <f>IFERROR(VLOOKUP($A14,Deltagerliste!$B$5:$J$40,5,FALSE),"")</f>
        <v/>
      </c>
      <c r="D14" s="2" t="str">
        <f>IFERROR(VLOOKUP($A14,Deltagerliste!$B$5:$J$40,1,FALSE),"")</f>
        <v/>
      </c>
      <c r="E14" s="39" t="str">
        <f>IFERROR(VLOOKUP($A14,Deltagerliste!$B$5:$J$40,2,FALSE),"")</f>
        <v/>
      </c>
      <c r="F14" s="2" t="str">
        <f>IFERROR(VLOOKUP($A14,Deltagerliste!$B$5:$J$40,3,FALSE),"")</f>
        <v/>
      </c>
      <c r="G14" s="2" t="str">
        <f>IFERROR(VLOOKUP($A14,Deltagerliste!$B$5:$J$40,6,FALSE),"")</f>
        <v/>
      </c>
      <c r="H14" s="2" t="str">
        <f>IFERROR(VLOOKUP($A14,Deltagerliste!$B$5:$J$40,8,FALSE),"")</f>
        <v/>
      </c>
      <c r="I14" s="2" t="str">
        <f>IFERROR(VLOOKUP($A14,Deltagerliste!$B$5:$J$40,7,FALSE),"")</f>
        <v/>
      </c>
      <c r="J14" s="2" t="str">
        <f>IFERROR(VLOOKUP($A14,Deltagerliste!$B$5:$J$40,9,FALSE),"")</f>
        <v/>
      </c>
      <c r="K14" s="2" t="str">
        <f>IFERROR(VLOOKUP($A14,Deltagerliste!$B$5:$K$40,10,FALSE),"")</f>
        <v/>
      </c>
      <c r="L14" s="2" t="str">
        <f>IFERROR(VLOOKUP($A14,Deltagerliste!$B$5:$L$40,11,FALSE),"")</f>
        <v/>
      </c>
      <c r="M14" s="38" t="e">
        <f ca="1"/>
        <v>#NUM!</v>
      </c>
      <c r="N14" s="2" t="str">
        <f t="shared" ca="1" si="5"/>
        <v/>
      </c>
      <c r="O14" s="39" t="str">
        <f t="shared" ca="1" si="6"/>
        <v/>
      </c>
      <c r="P14" s="45" t="str">
        <f t="shared" ca="1" si="7"/>
        <v/>
      </c>
      <c r="R14" s="38" t="e">
        <f ca="1"/>
        <v>#NUM!</v>
      </c>
      <c r="S14" s="2" t="str">
        <f t="shared" ca="1" si="0"/>
        <v/>
      </c>
      <c r="T14" s="47" t="str">
        <f t="shared" ca="1" si="1"/>
        <v/>
      </c>
      <c r="U14" s="45" t="str">
        <f t="shared" ca="1" si="2"/>
        <v/>
      </c>
      <c r="W14" s="49" t="str">
        <f t="shared" ca="1" si="8"/>
        <v/>
      </c>
      <c r="X14" s="2" t="str">
        <f t="shared" ca="1" si="9"/>
        <v/>
      </c>
      <c r="Y14" s="2" t="str">
        <f t="shared" ca="1" si="10"/>
        <v/>
      </c>
      <c r="Z14" s="2" t="str">
        <f t="shared" ca="1" si="11"/>
        <v/>
      </c>
      <c r="AA14" s="2" t="str">
        <f t="shared" ca="1" si="12"/>
        <v/>
      </c>
      <c r="AB14" s="40">
        <v>12</v>
      </c>
      <c r="AD14" s="38">
        <v>12</v>
      </c>
      <c r="AE14" s="1" t="str">
        <f>'Indtastning stub'!H21</f>
        <v/>
      </c>
      <c r="AF14" s="1" t="str">
        <f>'Indtastning stub'!N21</f>
        <v/>
      </c>
      <c r="AG14" s="1" t="str">
        <f>'Indtastning stub'!T21</f>
        <v/>
      </c>
      <c r="AH14" s="1" t="str">
        <f>'Indtastning stub'!AT21</f>
        <v/>
      </c>
      <c r="AI14" s="1" t="str">
        <f t="shared" ca="1" si="13"/>
        <v/>
      </c>
      <c r="AJ14" s="1" t="str">
        <f t="shared" ca="1" si="14"/>
        <v/>
      </c>
      <c r="AK14" s="1" t="str">
        <f>'Indtastning stub'!BB21</f>
        <v/>
      </c>
      <c r="AL14" s="1" t="str">
        <f>'Indtastning stub'!BH21</f>
        <v/>
      </c>
      <c r="AM14" s="1" t="str">
        <f>'Indtastning stub'!BN21</f>
        <v/>
      </c>
      <c r="AN14" s="1" t="str">
        <f>'Indtastning stub'!BT21</f>
        <v/>
      </c>
      <c r="AO14" s="1" t="str">
        <f>'Indtastning stub'!CE21</f>
        <v/>
      </c>
      <c r="AP14" s="1">
        <f>'Indtastning stub'!CH21</f>
        <v>0</v>
      </c>
      <c r="AQ14" s="1">
        <f t="shared" ca="1" si="15"/>
        <v>0</v>
      </c>
      <c r="AR14" s="1">
        <f t="shared" ca="1" si="3"/>
        <v>0</v>
      </c>
      <c r="AS14" s="1">
        <f t="shared" si="16"/>
        <v>0</v>
      </c>
      <c r="AT14" s="1">
        <f t="shared" si="4"/>
        <v>0</v>
      </c>
      <c r="AU14" s="1" t="str">
        <f ca="1">'Indtastning stub'!A21</f>
        <v/>
      </c>
      <c r="AV14" s="1" t="str">
        <f ca="1">'Indtastning stub'!B21</f>
        <v/>
      </c>
      <c r="AW14" s="1">
        <f t="shared" si="17"/>
        <v>0</v>
      </c>
      <c r="AX14" s="1">
        <f t="shared" si="18"/>
        <v>0</v>
      </c>
      <c r="AY14" s="1" t="str">
        <f t="shared" ca="1" si="19"/>
        <v/>
      </c>
      <c r="AZ14" s="1">
        <f ca="1"/>
        <v>0</v>
      </c>
      <c r="BA14" s="1">
        <f ca="1"/>
        <v>0</v>
      </c>
      <c r="BB14" s="1" t="e">
        <f ca="1"/>
        <v>#NUM!</v>
      </c>
      <c r="BC14" s="1" t="str">
        <f t="shared" ca="1" si="20"/>
        <v/>
      </c>
      <c r="BD14" s="1" t="str">
        <f t="shared" ca="1" si="21"/>
        <v/>
      </c>
      <c r="BE14" s="1">
        <f ca="1"/>
        <v>0</v>
      </c>
      <c r="BF14" s="1">
        <f ca="1"/>
        <v>0</v>
      </c>
      <c r="BG14" s="1" t="str">
        <f t="shared" ca="1" si="22"/>
        <v/>
      </c>
      <c r="BH14" s="40" t="e">
        <f ca="1"/>
        <v>#NUM!</v>
      </c>
      <c r="BJ14" s="38" t="str">
        <f t="shared" ca="1" si="23"/>
        <v/>
      </c>
      <c r="BK14" s="1" t="str">
        <f t="shared" ca="1" si="24"/>
        <v/>
      </c>
      <c r="BL14" s="1" t="str">
        <f t="shared" ca="1" si="25"/>
        <v/>
      </c>
      <c r="BM14" s="204" t="str">
        <f t="shared" ca="1" si="26"/>
        <v/>
      </c>
      <c r="BN14" s="133"/>
      <c r="BO14" s="38" t="str">
        <f t="shared" ca="1" si="27"/>
        <v/>
      </c>
      <c r="BP14" s="1" t="str">
        <f t="shared" ca="1" si="28"/>
        <v/>
      </c>
      <c r="BQ14" s="1">
        <f t="shared" ca="1" si="29"/>
        <v>0</v>
      </c>
      <c r="BR14" s="1" t="str">
        <f t="shared" ca="1" si="30"/>
        <v/>
      </c>
      <c r="BS14" s="1" t="str">
        <f t="shared" ca="1" si="31"/>
        <v/>
      </c>
      <c r="BT14" s="1" t="str">
        <f t="shared" ca="1" si="32"/>
        <v/>
      </c>
      <c r="BU14" s="1">
        <f ca="1"/>
        <v>0</v>
      </c>
      <c r="BV14" s="1" t="e">
        <f ca="1"/>
        <v>#NUM!</v>
      </c>
      <c r="BW14" s="1" t="e">
        <f t="shared" ca="1" si="33"/>
        <v>#NUM!</v>
      </c>
      <c r="BX14" s="1" t="e">
        <f t="shared" ca="1" si="34"/>
        <v>#NUM!</v>
      </c>
      <c r="BY14" s="1" t="str">
        <f t="shared" ca="1" si="35"/>
        <v/>
      </c>
      <c r="BZ14" s="1" t="str">
        <f t="shared" ca="1" si="36"/>
        <v/>
      </c>
      <c r="CA14" s="1" t="str">
        <f t="shared" ca="1" si="37"/>
        <v/>
      </c>
      <c r="CB14" s="1" t="str">
        <f t="shared" ca="1" si="38"/>
        <v/>
      </c>
      <c r="CC14" s="40" t="str">
        <f t="shared" ca="1" si="39"/>
        <v/>
      </c>
      <c r="CE14" s="38" t="str">
        <f t="shared" ca="1" si="40"/>
        <v/>
      </c>
      <c r="CF14" s="1" t="str">
        <f t="shared" ca="1" si="41"/>
        <v/>
      </c>
      <c r="CG14" s="1" t="str">
        <f t="shared" ca="1" si="42"/>
        <v/>
      </c>
      <c r="CH14" s="204" t="str">
        <f t="shared" ca="1" si="43"/>
        <v/>
      </c>
    </row>
    <row r="15" spans="1:86" x14ac:dyDescent="0.3">
      <c r="A15" s="38">
        <v>13</v>
      </c>
      <c r="B15" s="2" t="str">
        <f>IFERROR(VLOOKUP($A15,Deltagerliste!$B$5:$J$40,4,FALSE),"")</f>
        <v/>
      </c>
      <c r="C15" s="2" t="str">
        <f>IFERROR(VLOOKUP($A15,Deltagerliste!$B$5:$J$40,5,FALSE),"")</f>
        <v/>
      </c>
      <c r="D15" s="2" t="str">
        <f>IFERROR(VLOOKUP($A15,Deltagerliste!$B$5:$J$40,1,FALSE),"")</f>
        <v/>
      </c>
      <c r="E15" s="39" t="str">
        <f>IFERROR(VLOOKUP($A15,Deltagerliste!$B$5:$J$40,2,FALSE),"")</f>
        <v/>
      </c>
      <c r="F15" s="2" t="str">
        <f>IFERROR(VLOOKUP($A15,Deltagerliste!$B$5:$J$40,3,FALSE),"")</f>
        <v/>
      </c>
      <c r="G15" s="2" t="str">
        <f>IFERROR(VLOOKUP($A15,Deltagerliste!$B$5:$J$40,6,FALSE),"")</f>
        <v/>
      </c>
      <c r="H15" s="2" t="str">
        <f>IFERROR(VLOOKUP($A15,Deltagerliste!$B$5:$J$40,8,FALSE),"")</f>
        <v/>
      </c>
      <c r="I15" s="2" t="str">
        <f>IFERROR(VLOOKUP($A15,Deltagerliste!$B$5:$J$40,7,FALSE),"")</f>
        <v/>
      </c>
      <c r="J15" s="2" t="str">
        <f>IFERROR(VLOOKUP($A15,Deltagerliste!$B$5:$J$40,9,FALSE),"")</f>
        <v/>
      </c>
      <c r="K15" s="2" t="str">
        <f>IFERROR(VLOOKUP($A15,Deltagerliste!$B$5:$K$40,10,FALSE),"")</f>
        <v/>
      </c>
      <c r="L15" s="2" t="str">
        <f>IFERROR(VLOOKUP($A15,Deltagerliste!$B$5:$L$40,11,FALSE),"")</f>
        <v/>
      </c>
      <c r="M15" s="38" t="e">
        <f ca="1"/>
        <v>#NUM!</v>
      </c>
      <c r="N15" s="2" t="str">
        <f t="shared" ca="1" si="5"/>
        <v/>
      </c>
      <c r="O15" s="39" t="str">
        <f t="shared" ca="1" si="6"/>
        <v/>
      </c>
      <c r="P15" s="45" t="str">
        <f t="shared" ca="1" si="7"/>
        <v/>
      </c>
      <c r="R15" s="38" t="e">
        <f ca="1"/>
        <v>#NUM!</v>
      </c>
      <c r="S15" s="2" t="str">
        <f t="shared" ca="1" si="0"/>
        <v/>
      </c>
      <c r="T15" s="47" t="str">
        <f t="shared" ca="1" si="1"/>
        <v/>
      </c>
      <c r="U15" s="45" t="str">
        <f t="shared" ca="1" si="2"/>
        <v/>
      </c>
      <c r="W15" s="49" t="str">
        <f t="shared" ca="1" si="8"/>
        <v/>
      </c>
      <c r="X15" s="2" t="str">
        <f t="shared" ca="1" si="9"/>
        <v/>
      </c>
      <c r="Y15" s="2" t="str">
        <f t="shared" ca="1" si="10"/>
        <v/>
      </c>
      <c r="Z15" s="2" t="str">
        <f t="shared" ca="1" si="11"/>
        <v/>
      </c>
      <c r="AA15" s="2" t="str">
        <f t="shared" ca="1" si="12"/>
        <v/>
      </c>
      <c r="AB15" s="40">
        <v>13</v>
      </c>
      <c r="AD15" s="38">
        <v>13</v>
      </c>
      <c r="AE15" s="1" t="str">
        <f>'Indtastning stub'!H22</f>
        <v/>
      </c>
      <c r="AF15" s="1" t="str">
        <f>'Indtastning stub'!N22</f>
        <v/>
      </c>
      <c r="AG15" s="1" t="str">
        <f>'Indtastning stub'!T22</f>
        <v/>
      </c>
      <c r="AH15" s="1" t="str">
        <f>'Indtastning stub'!AT22</f>
        <v/>
      </c>
      <c r="AI15" s="1" t="str">
        <f t="shared" ca="1" si="13"/>
        <v/>
      </c>
      <c r="AJ15" s="1" t="str">
        <f t="shared" ca="1" si="14"/>
        <v/>
      </c>
      <c r="AK15" s="1" t="str">
        <f>'Indtastning stub'!BB22</f>
        <v/>
      </c>
      <c r="AL15" s="1" t="str">
        <f>'Indtastning stub'!BH22</f>
        <v/>
      </c>
      <c r="AM15" s="1" t="str">
        <f>'Indtastning stub'!BN22</f>
        <v/>
      </c>
      <c r="AN15" s="1" t="str">
        <f>'Indtastning stub'!BT22</f>
        <v/>
      </c>
      <c r="AO15" s="1" t="str">
        <f>'Indtastning stub'!CE22</f>
        <v/>
      </c>
      <c r="AP15" s="1">
        <f>'Indtastning stub'!CH22</f>
        <v>0</v>
      </c>
      <c r="AQ15" s="1">
        <f t="shared" ca="1" si="15"/>
        <v>0</v>
      </c>
      <c r="AR15" s="1">
        <f t="shared" ca="1" si="3"/>
        <v>0</v>
      </c>
      <c r="AS15" s="1">
        <f t="shared" si="16"/>
        <v>0</v>
      </c>
      <c r="AT15" s="1">
        <f t="shared" si="4"/>
        <v>0</v>
      </c>
      <c r="AU15" s="1" t="str">
        <f ca="1">'Indtastning stub'!A22</f>
        <v/>
      </c>
      <c r="AV15" s="1" t="str">
        <f ca="1">'Indtastning stub'!B22</f>
        <v/>
      </c>
      <c r="AW15" s="1">
        <f t="shared" si="17"/>
        <v>0</v>
      </c>
      <c r="AX15" s="1">
        <f t="shared" si="18"/>
        <v>0</v>
      </c>
      <c r="AY15" s="1" t="str">
        <f t="shared" ca="1" si="19"/>
        <v/>
      </c>
      <c r="AZ15" s="1">
        <f ca="1"/>
        <v>0</v>
      </c>
      <c r="BA15" s="1">
        <f ca="1"/>
        <v>0</v>
      </c>
      <c r="BB15" s="1" t="e">
        <f ca="1"/>
        <v>#NUM!</v>
      </c>
      <c r="BC15" s="1" t="str">
        <f t="shared" ca="1" si="20"/>
        <v/>
      </c>
      <c r="BD15" s="1" t="str">
        <f t="shared" ca="1" si="21"/>
        <v/>
      </c>
      <c r="BE15" s="1">
        <f ca="1"/>
        <v>0</v>
      </c>
      <c r="BF15" s="1">
        <f ca="1"/>
        <v>0</v>
      </c>
      <c r="BG15" s="1" t="str">
        <f t="shared" ca="1" si="22"/>
        <v/>
      </c>
      <c r="BH15" s="40" t="e">
        <f ca="1"/>
        <v>#NUM!</v>
      </c>
      <c r="BJ15" s="38" t="str">
        <f t="shared" ca="1" si="23"/>
        <v/>
      </c>
      <c r="BK15" s="1" t="str">
        <f t="shared" ca="1" si="24"/>
        <v/>
      </c>
      <c r="BL15" s="1" t="str">
        <f t="shared" ca="1" si="25"/>
        <v/>
      </c>
      <c r="BM15" s="204" t="str">
        <f t="shared" ca="1" si="26"/>
        <v/>
      </c>
      <c r="BN15" s="133"/>
      <c r="BO15" s="38" t="str">
        <f t="shared" ca="1" si="27"/>
        <v/>
      </c>
      <c r="BP15" s="1" t="str">
        <f t="shared" ca="1" si="28"/>
        <v/>
      </c>
      <c r="BQ15" s="1">
        <f t="shared" ca="1" si="29"/>
        <v>0</v>
      </c>
      <c r="BR15" s="1" t="str">
        <f t="shared" ca="1" si="30"/>
        <v/>
      </c>
      <c r="BS15" s="1" t="str">
        <f t="shared" ca="1" si="31"/>
        <v/>
      </c>
      <c r="BT15" s="1" t="str">
        <f t="shared" ca="1" si="32"/>
        <v/>
      </c>
      <c r="BU15" s="1">
        <f ca="1"/>
        <v>0</v>
      </c>
      <c r="BV15" s="1" t="e">
        <f ca="1"/>
        <v>#NUM!</v>
      </c>
      <c r="BW15" s="1" t="e">
        <f t="shared" ca="1" si="33"/>
        <v>#NUM!</v>
      </c>
      <c r="BX15" s="1" t="e">
        <f t="shared" ca="1" si="34"/>
        <v>#NUM!</v>
      </c>
      <c r="BY15" s="1" t="str">
        <f t="shared" ca="1" si="35"/>
        <v/>
      </c>
      <c r="BZ15" s="1" t="str">
        <f t="shared" ca="1" si="36"/>
        <v/>
      </c>
      <c r="CA15" s="1" t="str">
        <f t="shared" ca="1" si="37"/>
        <v/>
      </c>
      <c r="CB15" s="1" t="str">
        <f t="shared" ca="1" si="38"/>
        <v/>
      </c>
      <c r="CC15" s="40" t="str">
        <f t="shared" ca="1" si="39"/>
        <v/>
      </c>
      <c r="CE15" s="38" t="str">
        <f t="shared" ca="1" si="40"/>
        <v/>
      </c>
      <c r="CF15" s="1" t="str">
        <f t="shared" ca="1" si="41"/>
        <v/>
      </c>
      <c r="CG15" s="1" t="str">
        <f t="shared" ca="1" si="42"/>
        <v/>
      </c>
      <c r="CH15" s="204" t="str">
        <f t="shared" ca="1" si="43"/>
        <v/>
      </c>
    </row>
    <row r="16" spans="1:86" x14ac:dyDescent="0.3">
      <c r="A16" s="38">
        <v>14</v>
      </c>
      <c r="B16" s="2" t="str">
        <f>IFERROR(VLOOKUP($A16,Deltagerliste!$B$5:$J$40,4,FALSE),"")</f>
        <v/>
      </c>
      <c r="C16" s="2" t="str">
        <f>IFERROR(VLOOKUP($A16,Deltagerliste!$B$5:$J$40,5,FALSE),"")</f>
        <v/>
      </c>
      <c r="D16" s="2" t="str">
        <f>IFERROR(VLOOKUP($A16,Deltagerliste!$B$5:$J$40,1,FALSE),"")</f>
        <v/>
      </c>
      <c r="E16" s="39" t="str">
        <f>IFERROR(VLOOKUP($A16,Deltagerliste!$B$5:$J$40,2,FALSE),"")</f>
        <v/>
      </c>
      <c r="F16" s="2" t="str">
        <f>IFERROR(VLOOKUP($A16,Deltagerliste!$B$5:$J$40,3,FALSE),"")</f>
        <v/>
      </c>
      <c r="G16" s="2" t="str">
        <f>IFERROR(VLOOKUP($A16,Deltagerliste!$B$5:$J$40,6,FALSE),"")</f>
        <v/>
      </c>
      <c r="H16" s="2" t="str">
        <f>IFERROR(VLOOKUP($A16,Deltagerliste!$B$5:$J$40,8,FALSE),"")</f>
        <v/>
      </c>
      <c r="I16" s="2" t="str">
        <f>IFERROR(VLOOKUP($A16,Deltagerliste!$B$5:$J$40,7,FALSE),"")</f>
        <v/>
      </c>
      <c r="J16" s="2" t="str">
        <f>IFERROR(VLOOKUP($A16,Deltagerliste!$B$5:$J$40,9,FALSE),"")</f>
        <v/>
      </c>
      <c r="K16" s="2" t="str">
        <f>IFERROR(VLOOKUP($A16,Deltagerliste!$B$5:$K$40,10,FALSE),"")</f>
        <v/>
      </c>
      <c r="L16" s="2" t="str">
        <f>IFERROR(VLOOKUP($A16,Deltagerliste!$B$5:$L$40,11,FALSE),"")</f>
        <v/>
      </c>
      <c r="M16" s="38" t="e">
        <f ca="1"/>
        <v>#NUM!</v>
      </c>
      <c r="N16" s="2" t="str">
        <f t="shared" ca="1" si="5"/>
        <v/>
      </c>
      <c r="O16" s="39" t="str">
        <f t="shared" ca="1" si="6"/>
        <v/>
      </c>
      <c r="P16" s="45" t="str">
        <f t="shared" ca="1" si="7"/>
        <v/>
      </c>
      <c r="R16" s="38" t="e">
        <f ca="1"/>
        <v>#NUM!</v>
      </c>
      <c r="S16" s="2" t="str">
        <f t="shared" ca="1" si="0"/>
        <v/>
      </c>
      <c r="T16" s="47" t="str">
        <f t="shared" ca="1" si="1"/>
        <v/>
      </c>
      <c r="U16" s="45" t="str">
        <f t="shared" ca="1" si="2"/>
        <v/>
      </c>
      <c r="W16" s="49" t="str">
        <f t="shared" ca="1" si="8"/>
        <v/>
      </c>
      <c r="X16" s="2" t="str">
        <f t="shared" ca="1" si="9"/>
        <v/>
      </c>
      <c r="Y16" s="2" t="str">
        <f t="shared" ca="1" si="10"/>
        <v/>
      </c>
      <c r="Z16" s="2" t="str">
        <f t="shared" ca="1" si="11"/>
        <v/>
      </c>
      <c r="AA16" s="2" t="str">
        <f t="shared" ca="1" si="12"/>
        <v/>
      </c>
      <c r="AB16" s="40">
        <v>14</v>
      </c>
      <c r="AD16" s="38">
        <v>14</v>
      </c>
      <c r="AE16" s="1" t="str">
        <f>'Indtastning stub'!H23</f>
        <v/>
      </c>
      <c r="AF16" s="1" t="str">
        <f>'Indtastning stub'!N23</f>
        <v/>
      </c>
      <c r="AG16" s="1" t="str">
        <f>'Indtastning stub'!T23</f>
        <v/>
      </c>
      <c r="AH16" s="1" t="str">
        <f>'Indtastning stub'!AT23</f>
        <v/>
      </c>
      <c r="AI16" s="1" t="str">
        <f t="shared" ca="1" si="13"/>
        <v/>
      </c>
      <c r="AJ16" s="1" t="str">
        <f t="shared" ca="1" si="14"/>
        <v/>
      </c>
      <c r="AK16" s="1" t="str">
        <f>'Indtastning stub'!BB23</f>
        <v/>
      </c>
      <c r="AL16" s="1" t="str">
        <f>'Indtastning stub'!BH23</f>
        <v/>
      </c>
      <c r="AM16" s="1" t="str">
        <f>'Indtastning stub'!BN23</f>
        <v/>
      </c>
      <c r="AN16" s="1" t="str">
        <f>'Indtastning stub'!BT23</f>
        <v/>
      </c>
      <c r="AO16" s="1" t="str">
        <f>'Indtastning stub'!CE23</f>
        <v/>
      </c>
      <c r="AP16" s="1">
        <f>'Indtastning stub'!CH23</f>
        <v>0</v>
      </c>
      <c r="AQ16" s="1">
        <f t="shared" ca="1" si="15"/>
        <v>0</v>
      </c>
      <c r="AR16" s="1">
        <f t="shared" ca="1" si="3"/>
        <v>0</v>
      </c>
      <c r="AS16" s="1">
        <f t="shared" si="16"/>
        <v>0</v>
      </c>
      <c r="AT16" s="1">
        <f t="shared" si="4"/>
        <v>0</v>
      </c>
      <c r="AU16" s="1" t="str">
        <f ca="1">'Indtastning stub'!A23</f>
        <v/>
      </c>
      <c r="AV16" s="1" t="str">
        <f ca="1">'Indtastning stub'!B23</f>
        <v/>
      </c>
      <c r="AW16" s="1">
        <f t="shared" si="17"/>
        <v>0</v>
      </c>
      <c r="AX16" s="1">
        <f t="shared" si="18"/>
        <v>0</v>
      </c>
      <c r="AY16" s="1" t="str">
        <f t="shared" ca="1" si="19"/>
        <v/>
      </c>
      <c r="AZ16" s="1">
        <f ca="1"/>
        <v>0</v>
      </c>
      <c r="BA16" s="1">
        <f ca="1"/>
        <v>0</v>
      </c>
      <c r="BB16" s="1" t="e">
        <f ca="1"/>
        <v>#NUM!</v>
      </c>
      <c r="BC16" s="1" t="str">
        <f t="shared" ca="1" si="20"/>
        <v/>
      </c>
      <c r="BD16" s="1" t="str">
        <f t="shared" ca="1" si="21"/>
        <v/>
      </c>
      <c r="BE16" s="1">
        <f ca="1"/>
        <v>0</v>
      </c>
      <c r="BF16" s="1">
        <f ca="1"/>
        <v>0</v>
      </c>
      <c r="BG16" s="1" t="str">
        <f t="shared" ca="1" si="22"/>
        <v/>
      </c>
      <c r="BH16" s="40" t="e">
        <f ca="1"/>
        <v>#NUM!</v>
      </c>
      <c r="BJ16" s="38" t="str">
        <f t="shared" ca="1" si="23"/>
        <v/>
      </c>
      <c r="BK16" s="1" t="str">
        <f t="shared" ca="1" si="24"/>
        <v/>
      </c>
      <c r="BL16" s="1" t="str">
        <f t="shared" ca="1" si="25"/>
        <v/>
      </c>
      <c r="BM16" s="204" t="str">
        <f t="shared" ca="1" si="26"/>
        <v/>
      </c>
      <c r="BN16" s="133"/>
      <c r="BO16" s="38" t="str">
        <f t="shared" ca="1" si="27"/>
        <v/>
      </c>
      <c r="BP16" s="1" t="str">
        <f t="shared" ca="1" si="28"/>
        <v/>
      </c>
      <c r="BQ16" s="1">
        <f t="shared" ca="1" si="29"/>
        <v>0</v>
      </c>
      <c r="BR16" s="1" t="str">
        <f t="shared" ca="1" si="30"/>
        <v/>
      </c>
      <c r="BS16" s="1" t="str">
        <f t="shared" ca="1" si="31"/>
        <v/>
      </c>
      <c r="BT16" s="1" t="str">
        <f t="shared" ca="1" si="32"/>
        <v/>
      </c>
      <c r="BU16" s="1">
        <f ca="1"/>
        <v>0</v>
      </c>
      <c r="BV16" s="1" t="e">
        <f ca="1"/>
        <v>#NUM!</v>
      </c>
      <c r="BW16" s="1" t="e">
        <f t="shared" ca="1" si="33"/>
        <v>#NUM!</v>
      </c>
      <c r="BX16" s="1" t="e">
        <f t="shared" ca="1" si="34"/>
        <v>#NUM!</v>
      </c>
      <c r="BY16" s="1" t="str">
        <f t="shared" ca="1" si="35"/>
        <v/>
      </c>
      <c r="BZ16" s="1" t="str">
        <f t="shared" ca="1" si="36"/>
        <v/>
      </c>
      <c r="CA16" s="1" t="str">
        <f t="shared" ca="1" si="37"/>
        <v/>
      </c>
      <c r="CB16" s="1" t="str">
        <f t="shared" ca="1" si="38"/>
        <v/>
      </c>
      <c r="CC16" s="40" t="str">
        <f t="shared" ca="1" si="39"/>
        <v/>
      </c>
      <c r="CE16" s="38" t="str">
        <f t="shared" ca="1" si="40"/>
        <v/>
      </c>
      <c r="CF16" s="1" t="str">
        <f t="shared" ca="1" si="41"/>
        <v/>
      </c>
      <c r="CG16" s="1" t="str">
        <f t="shared" ca="1" si="42"/>
        <v/>
      </c>
      <c r="CH16" s="204" t="str">
        <f t="shared" ca="1" si="43"/>
        <v/>
      </c>
    </row>
    <row r="17" spans="1:86" x14ac:dyDescent="0.3">
      <c r="A17" s="38">
        <v>15</v>
      </c>
      <c r="B17" s="2" t="str">
        <f>IFERROR(VLOOKUP($A17,Deltagerliste!$B$5:$J$40,4,FALSE),"")</f>
        <v/>
      </c>
      <c r="C17" s="2" t="str">
        <f>IFERROR(VLOOKUP($A17,Deltagerliste!$B$5:$J$40,5,FALSE),"")</f>
        <v/>
      </c>
      <c r="D17" s="2" t="str">
        <f>IFERROR(VLOOKUP($A17,Deltagerliste!$B$5:$J$40,1,FALSE),"")</f>
        <v/>
      </c>
      <c r="E17" s="39" t="str">
        <f>IFERROR(VLOOKUP($A17,Deltagerliste!$B$5:$J$40,2,FALSE),"")</f>
        <v/>
      </c>
      <c r="F17" s="2" t="str">
        <f>IFERROR(VLOOKUP($A17,Deltagerliste!$B$5:$J$40,3,FALSE),"")</f>
        <v/>
      </c>
      <c r="G17" s="2" t="str">
        <f>IFERROR(VLOOKUP($A17,Deltagerliste!$B$5:$J$40,6,FALSE),"")</f>
        <v/>
      </c>
      <c r="H17" s="2" t="str">
        <f>IFERROR(VLOOKUP($A17,Deltagerliste!$B$5:$J$40,8,FALSE),"")</f>
        <v/>
      </c>
      <c r="I17" s="2" t="str">
        <f>IFERROR(VLOOKUP($A17,Deltagerliste!$B$5:$J$40,7,FALSE),"")</f>
        <v/>
      </c>
      <c r="J17" s="2" t="str">
        <f>IFERROR(VLOOKUP($A17,Deltagerliste!$B$5:$J$40,9,FALSE),"")</f>
        <v/>
      </c>
      <c r="K17" s="2" t="str">
        <f>IFERROR(VLOOKUP($A17,Deltagerliste!$B$5:$K$40,10,FALSE),"")</f>
        <v/>
      </c>
      <c r="L17" s="2" t="str">
        <f>IFERROR(VLOOKUP($A17,Deltagerliste!$B$5:$L$40,11,FALSE),"")</f>
        <v/>
      </c>
      <c r="M17" s="38" t="e">
        <f ca="1"/>
        <v>#NUM!</v>
      </c>
      <c r="N17" s="2" t="str">
        <f t="shared" ca="1" si="5"/>
        <v/>
      </c>
      <c r="O17" s="39" t="str">
        <f t="shared" ca="1" si="6"/>
        <v/>
      </c>
      <c r="P17" s="45" t="str">
        <f t="shared" ca="1" si="7"/>
        <v/>
      </c>
      <c r="R17" s="38" t="e">
        <f ca="1"/>
        <v>#NUM!</v>
      </c>
      <c r="S17" s="2" t="str">
        <f t="shared" ca="1" si="0"/>
        <v/>
      </c>
      <c r="T17" s="47" t="str">
        <f t="shared" ca="1" si="1"/>
        <v/>
      </c>
      <c r="U17" s="45" t="str">
        <f t="shared" ca="1" si="2"/>
        <v/>
      </c>
      <c r="W17" s="49" t="str">
        <f t="shared" ca="1" si="8"/>
        <v/>
      </c>
      <c r="X17" s="2" t="str">
        <f t="shared" ca="1" si="9"/>
        <v/>
      </c>
      <c r="Y17" s="2" t="str">
        <f t="shared" ca="1" si="10"/>
        <v/>
      </c>
      <c r="Z17" s="2" t="str">
        <f t="shared" ca="1" si="11"/>
        <v/>
      </c>
      <c r="AA17" s="2" t="str">
        <f t="shared" ca="1" si="12"/>
        <v/>
      </c>
      <c r="AB17" s="40">
        <v>15</v>
      </c>
      <c r="AD17" s="38">
        <v>15</v>
      </c>
      <c r="AE17" s="1" t="str">
        <f>'Indtastning stub'!H24</f>
        <v/>
      </c>
      <c r="AF17" s="1" t="str">
        <f>'Indtastning stub'!N24</f>
        <v/>
      </c>
      <c r="AG17" s="1" t="str">
        <f>'Indtastning stub'!T24</f>
        <v/>
      </c>
      <c r="AH17" s="1" t="str">
        <f>'Indtastning stub'!AT24</f>
        <v/>
      </c>
      <c r="AI17" s="1" t="str">
        <f t="shared" ca="1" si="13"/>
        <v/>
      </c>
      <c r="AJ17" s="1" t="str">
        <f t="shared" ca="1" si="14"/>
        <v/>
      </c>
      <c r="AK17" s="1" t="str">
        <f>'Indtastning stub'!BB24</f>
        <v/>
      </c>
      <c r="AL17" s="1" t="str">
        <f>'Indtastning stub'!BH24</f>
        <v/>
      </c>
      <c r="AM17" s="1" t="str">
        <f>'Indtastning stub'!BN24</f>
        <v/>
      </c>
      <c r="AN17" s="1" t="str">
        <f>'Indtastning stub'!BT24</f>
        <v/>
      </c>
      <c r="AO17" s="1" t="str">
        <f>'Indtastning stub'!CE24</f>
        <v/>
      </c>
      <c r="AP17" s="1">
        <f>'Indtastning stub'!CH24</f>
        <v>0</v>
      </c>
      <c r="AQ17" s="1">
        <f t="shared" ca="1" si="15"/>
        <v>0</v>
      </c>
      <c r="AR17" s="1">
        <f t="shared" ca="1" si="3"/>
        <v>0</v>
      </c>
      <c r="AS17" s="1">
        <f t="shared" si="16"/>
        <v>0</v>
      </c>
      <c r="AT17" s="1">
        <f t="shared" si="4"/>
        <v>0</v>
      </c>
      <c r="AU17" s="1" t="str">
        <f ca="1">'Indtastning stub'!A24</f>
        <v/>
      </c>
      <c r="AV17" s="1" t="str">
        <f ca="1">'Indtastning stub'!B24</f>
        <v/>
      </c>
      <c r="AW17" s="1">
        <f t="shared" si="17"/>
        <v>0</v>
      </c>
      <c r="AX17" s="1">
        <f t="shared" si="18"/>
        <v>0</v>
      </c>
      <c r="AY17" s="1" t="str">
        <f t="shared" ca="1" si="19"/>
        <v/>
      </c>
      <c r="AZ17" s="1">
        <f ca="1"/>
        <v>0</v>
      </c>
      <c r="BA17" s="1">
        <f ca="1"/>
        <v>0</v>
      </c>
      <c r="BB17" s="1" t="e">
        <f ca="1"/>
        <v>#NUM!</v>
      </c>
      <c r="BC17" s="1" t="str">
        <f t="shared" ca="1" si="20"/>
        <v/>
      </c>
      <c r="BD17" s="1" t="str">
        <f t="shared" ca="1" si="21"/>
        <v/>
      </c>
      <c r="BE17" s="1">
        <f ca="1"/>
        <v>0</v>
      </c>
      <c r="BF17" s="1">
        <f ca="1"/>
        <v>0</v>
      </c>
      <c r="BG17" s="1" t="str">
        <f t="shared" ca="1" si="22"/>
        <v/>
      </c>
      <c r="BH17" s="40" t="e">
        <f ca="1"/>
        <v>#NUM!</v>
      </c>
      <c r="BJ17" s="38" t="str">
        <f t="shared" ca="1" si="23"/>
        <v/>
      </c>
      <c r="BK17" s="1" t="str">
        <f t="shared" ca="1" si="24"/>
        <v/>
      </c>
      <c r="BL17" s="1" t="str">
        <f t="shared" ca="1" si="25"/>
        <v/>
      </c>
      <c r="BM17" s="204" t="str">
        <f t="shared" ca="1" si="26"/>
        <v/>
      </c>
      <c r="BN17" s="133"/>
      <c r="BO17" s="38" t="str">
        <f t="shared" ca="1" si="27"/>
        <v/>
      </c>
      <c r="BP17" s="1" t="str">
        <f t="shared" ca="1" si="28"/>
        <v/>
      </c>
      <c r="BQ17" s="1">
        <f t="shared" ca="1" si="29"/>
        <v>0</v>
      </c>
      <c r="BR17" s="1" t="str">
        <f t="shared" ca="1" si="30"/>
        <v/>
      </c>
      <c r="BS17" s="1" t="str">
        <f t="shared" ca="1" si="31"/>
        <v/>
      </c>
      <c r="BT17" s="1" t="str">
        <f t="shared" ca="1" si="32"/>
        <v/>
      </c>
      <c r="BU17" s="1">
        <f ca="1"/>
        <v>0</v>
      </c>
      <c r="BV17" s="1" t="e">
        <f ca="1"/>
        <v>#NUM!</v>
      </c>
      <c r="BW17" s="1" t="e">
        <f t="shared" ca="1" si="33"/>
        <v>#NUM!</v>
      </c>
      <c r="BX17" s="1" t="e">
        <f t="shared" ca="1" si="34"/>
        <v>#NUM!</v>
      </c>
      <c r="BY17" s="1" t="str">
        <f t="shared" ca="1" si="35"/>
        <v/>
      </c>
      <c r="BZ17" s="1" t="str">
        <f t="shared" ca="1" si="36"/>
        <v/>
      </c>
      <c r="CA17" s="1" t="str">
        <f t="shared" ca="1" si="37"/>
        <v/>
      </c>
      <c r="CB17" s="1" t="str">
        <f t="shared" ca="1" si="38"/>
        <v/>
      </c>
      <c r="CC17" s="40" t="str">
        <f t="shared" ca="1" si="39"/>
        <v/>
      </c>
      <c r="CE17" s="38" t="str">
        <f t="shared" ca="1" si="40"/>
        <v/>
      </c>
      <c r="CF17" s="1" t="str">
        <f t="shared" ca="1" si="41"/>
        <v/>
      </c>
      <c r="CG17" s="1" t="str">
        <f t="shared" ca="1" si="42"/>
        <v/>
      </c>
      <c r="CH17" s="204" t="str">
        <f t="shared" ca="1" si="43"/>
        <v/>
      </c>
    </row>
    <row r="18" spans="1:86" x14ac:dyDescent="0.3">
      <c r="A18" s="38">
        <v>16</v>
      </c>
      <c r="B18" s="2" t="str">
        <f>IFERROR(VLOOKUP($A18,Deltagerliste!$B$5:$J$40,4,FALSE),"")</f>
        <v/>
      </c>
      <c r="C18" s="2" t="str">
        <f>IFERROR(VLOOKUP($A18,Deltagerliste!$B$5:$J$40,5,FALSE),"")</f>
        <v/>
      </c>
      <c r="D18" s="2" t="str">
        <f>IFERROR(VLOOKUP($A18,Deltagerliste!$B$5:$J$40,1,FALSE),"")</f>
        <v/>
      </c>
      <c r="E18" s="39" t="str">
        <f>IFERROR(VLOOKUP($A18,Deltagerliste!$B$5:$J$40,2,FALSE),"")</f>
        <v/>
      </c>
      <c r="F18" s="2" t="str">
        <f>IFERROR(VLOOKUP($A18,Deltagerliste!$B$5:$J$40,3,FALSE),"")</f>
        <v/>
      </c>
      <c r="G18" s="2" t="str">
        <f>IFERROR(VLOOKUP($A18,Deltagerliste!$B$5:$J$40,6,FALSE),"")</f>
        <v/>
      </c>
      <c r="H18" s="2" t="str">
        <f>IFERROR(VLOOKUP($A18,Deltagerliste!$B$5:$J$40,8,FALSE),"")</f>
        <v/>
      </c>
      <c r="I18" s="2" t="str">
        <f>IFERROR(VLOOKUP($A18,Deltagerliste!$B$5:$J$40,7,FALSE),"")</f>
        <v/>
      </c>
      <c r="J18" s="2" t="str">
        <f>IFERROR(VLOOKUP($A18,Deltagerliste!$B$5:$J$40,9,FALSE),"")</f>
        <v/>
      </c>
      <c r="K18" s="2" t="str">
        <f>IFERROR(VLOOKUP($A18,Deltagerliste!$B$5:$K$40,10,FALSE),"")</f>
        <v/>
      </c>
      <c r="L18" s="2" t="str">
        <f>IFERROR(VLOOKUP($A18,Deltagerliste!$B$5:$L$40,11,FALSE),"")</f>
        <v/>
      </c>
      <c r="M18" s="38" t="e">
        <f ca="1"/>
        <v>#NUM!</v>
      </c>
      <c r="N18" s="2" t="str">
        <f t="shared" ca="1" si="5"/>
        <v/>
      </c>
      <c r="O18" s="39" t="str">
        <f t="shared" ca="1" si="6"/>
        <v/>
      </c>
      <c r="P18" s="45" t="str">
        <f t="shared" ca="1" si="7"/>
        <v/>
      </c>
      <c r="R18" s="38" t="e">
        <f ca="1"/>
        <v>#NUM!</v>
      </c>
      <c r="S18" s="2" t="str">
        <f t="shared" ca="1" si="0"/>
        <v/>
      </c>
      <c r="T18" s="47" t="str">
        <f t="shared" ca="1" si="1"/>
        <v/>
      </c>
      <c r="U18" s="45" t="str">
        <f t="shared" ca="1" si="2"/>
        <v/>
      </c>
      <c r="W18" s="49" t="str">
        <f t="shared" ca="1" si="8"/>
        <v/>
      </c>
      <c r="X18" s="2" t="str">
        <f t="shared" ca="1" si="9"/>
        <v/>
      </c>
      <c r="Y18" s="2" t="str">
        <f t="shared" ca="1" si="10"/>
        <v/>
      </c>
      <c r="Z18" s="2" t="str">
        <f t="shared" ca="1" si="11"/>
        <v/>
      </c>
      <c r="AA18" s="2" t="str">
        <f t="shared" ca="1" si="12"/>
        <v/>
      </c>
      <c r="AB18" s="40">
        <v>16</v>
      </c>
      <c r="AD18" s="38">
        <v>16</v>
      </c>
      <c r="AE18" s="1" t="str">
        <f>'Indtastning stub'!H25</f>
        <v/>
      </c>
      <c r="AF18" s="1" t="str">
        <f>'Indtastning stub'!N25</f>
        <v/>
      </c>
      <c r="AG18" s="1" t="str">
        <f>'Indtastning stub'!T25</f>
        <v/>
      </c>
      <c r="AH18" s="1" t="str">
        <f>'Indtastning stub'!AT25</f>
        <v/>
      </c>
      <c r="AI18" s="1" t="str">
        <f t="shared" ca="1" si="13"/>
        <v/>
      </c>
      <c r="AJ18" s="1" t="str">
        <f t="shared" ca="1" si="14"/>
        <v/>
      </c>
      <c r="AK18" s="1" t="str">
        <f>'Indtastning stub'!BB25</f>
        <v/>
      </c>
      <c r="AL18" s="1" t="str">
        <f>'Indtastning stub'!BH25</f>
        <v/>
      </c>
      <c r="AM18" s="1" t="str">
        <f>'Indtastning stub'!BN25</f>
        <v/>
      </c>
      <c r="AN18" s="1" t="str">
        <f>'Indtastning stub'!BT25</f>
        <v/>
      </c>
      <c r="AO18" s="1" t="str">
        <f>'Indtastning stub'!CE25</f>
        <v/>
      </c>
      <c r="AP18" s="1">
        <f>'Indtastning stub'!CH25</f>
        <v>0</v>
      </c>
      <c r="AQ18" s="1">
        <f t="shared" ca="1" si="15"/>
        <v>0</v>
      </c>
      <c r="AR18" s="1">
        <f t="shared" ca="1" si="3"/>
        <v>0</v>
      </c>
      <c r="AS18" s="1">
        <f t="shared" si="16"/>
        <v>0</v>
      </c>
      <c r="AT18" s="1">
        <f t="shared" si="4"/>
        <v>0</v>
      </c>
      <c r="AU18" s="1" t="str">
        <f ca="1">'Indtastning stub'!A25</f>
        <v/>
      </c>
      <c r="AV18" s="1" t="str">
        <f ca="1">'Indtastning stub'!B25</f>
        <v/>
      </c>
      <c r="AW18" s="1">
        <f t="shared" si="17"/>
        <v>0</v>
      </c>
      <c r="AX18" s="1">
        <f t="shared" si="18"/>
        <v>0</v>
      </c>
      <c r="AY18" s="1" t="str">
        <f t="shared" ca="1" si="19"/>
        <v/>
      </c>
      <c r="AZ18" s="1">
        <f ca="1"/>
        <v>0</v>
      </c>
      <c r="BA18" s="1">
        <f ca="1"/>
        <v>0</v>
      </c>
      <c r="BB18" s="1" t="e">
        <f ca="1"/>
        <v>#NUM!</v>
      </c>
      <c r="BC18" s="1" t="str">
        <f t="shared" ca="1" si="20"/>
        <v/>
      </c>
      <c r="BD18" s="1" t="str">
        <f t="shared" ca="1" si="21"/>
        <v/>
      </c>
      <c r="BE18" s="1">
        <f ca="1"/>
        <v>0</v>
      </c>
      <c r="BF18" s="1">
        <f ca="1"/>
        <v>0</v>
      </c>
      <c r="BG18" s="1" t="str">
        <f t="shared" ca="1" si="22"/>
        <v/>
      </c>
      <c r="BH18" s="40" t="e">
        <f ca="1"/>
        <v>#NUM!</v>
      </c>
      <c r="BJ18" s="38" t="str">
        <f t="shared" ca="1" si="23"/>
        <v/>
      </c>
      <c r="BK18" s="1" t="str">
        <f t="shared" ca="1" si="24"/>
        <v/>
      </c>
      <c r="BL18" s="1" t="str">
        <f t="shared" ca="1" si="25"/>
        <v/>
      </c>
      <c r="BM18" s="204" t="str">
        <f t="shared" ca="1" si="26"/>
        <v/>
      </c>
      <c r="BN18" s="133"/>
      <c r="BO18" s="38" t="str">
        <f t="shared" ca="1" si="27"/>
        <v/>
      </c>
      <c r="BP18" s="1" t="str">
        <f t="shared" ca="1" si="28"/>
        <v/>
      </c>
      <c r="BQ18" s="1">
        <f t="shared" ca="1" si="29"/>
        <v>0</v>
      </c>
      <c r="BR18" s="1" t="str">
        <f t="shared" ca="1" si="30"/>
        <v/>
      </c>
      <c r="BS18" s="1" t="str">
        <f t="shared" ca="1" si="31"/>
        <v/>
      </c>
      <c r="BT18" s="1" t="str">
        <f t="shared" ca="1" si="32"/>
        <v/>
      </c>
      <c r="BU18" s="1">
        <f ca="1"/>
        <v>0</v>
      </c>
      <c r="BV18" s="1" t="e">
        <f ca="1"/>
        <v>#NUM!</v>
      </c>
      <c r="BW18" s="1" t="e">
        <f t="shared" ca="1" si="33"/>
        <v>#NUM!</v>
      </c>
      <c r="BX18" s="1" t="e">
        <f t="shared" ca="1" si="34"/>
        <v>#NUM!</v>
      </c>
      <c r="BY18" s="1" t="str">
        <f t="shared" ca="1" si="35"/>
        <v/>
      </c>
      <c r="BZ18" s="1" t="str">
        <f t="shared" ca="1" si="36"/>
        <v/>
      </c>
      <c r="CA18" s="1" t="str">
        <f t="shared" ca="1" si="37"/>
        <v/>
      </c>
      <c r="CB18" s="1" t="str">
        <f t="shared" ca="1" si="38"/>
        <v/>
      </c>
      <c r="CC18" s="40" t="str">
        <f t="shared" ca="1" si="39"/>
        <v/>
      </c>
      <c r="CE18" s="38" t="str">
        <f t="shared" ca="1" si="40"/>
        <v/>
      </c>
      <c r="CF18" s="1" t="str">
        <f t="shared" ca="1" si="41"/>
        <v/>
      </c>
      <c r="CG18" s="1" t="str">
        <f t="shared" ca="1" si="42"/>
        <v/>
      </c>
      <c r="CH18" s="204" t="str">
        <f t="shared" ca="1" si="43"/>
        <v/>
      </c>
    </row>
    <row r="19" spans="1:86" x14ac:dyDescent="0.3">
      <c r="A19" s="38">
        <v>17</v>
      </c>
      <c r="B19" s="2" t="str">
        <f>IFERROR(VLOOKUP($A19,Deltagerliste!$B$5:$J$40,4,FALSE),"")</f>
        <v/>
      </c>
      <c r="C19" s="2" t="str">
        <f>IFERROR(VLOOKUP($A19,Deltagerliste!$B$5:$J$40,5,FALSE),"")</f>
        <v/>
      </c>
      <c r="D19" s="2" t="str">
        <f>IFERROR(VLOOKUP($A19,Deltagerliste!$B$5:$J$40,1,FALSE),"")</f>
        <v/>
      </c>
      <c r="E19" s="39" t="str">
        <f>IFERROR(VLOOKUP($A19,Deltagerliste!$B$5:$J$40,2,FALSE),"")</f>
        <v/>
      </c>
      <c r="F19" s="2" t="str">
        <f>IFERROR(VLOOKUP($A19,Deltagerliste!$B$5:$J$40,3,FALSE),"")</f>
        <v/>
      </c>
      <c r="G19" s="2" t="str">
        <f>IFERROR(VLOOKUP($A19,Deltagerliste!$B$5:$J$40,6,FALSE),"")</f>
        <v/>
      </c>
      <c r="H19" s="2" t="str">
        <f>IFERROR(VLOOKUP($A19,Deltagerliste!$B$5:$J$40,8,FALSE),"")</f>
        <v/>
      </c>
      <c r="I19" s="2" t="str">
        <f>IFERROR(VLOOKUP($A19,Deltagerliste!$B$5:$J$40,7,FALSE),"")</f>
        <v/>
      </c>
      <c r="J19" s="2" t="str">
        <f>IFERROR(VLOOKUP($A19,Deltagerliste!$B$5:$J$40,9,FALSE),"")</f>
        <v/>
      </c>
      <c r="K19" s="2" t="str">
        <f>IFERROR(VLOOKUP($A19,Deltagerliste!$B$5:$K$40,10,FALSE),"")</f>
        <v/>
      </c>
      <c r="L19" s="2" t="str">
        <f>IFERROR(VLOOKUP($A19,Deltagerliste!$B$5:$L$40,11,FALSE),"")</f>
        <v/>
      </c>
      <c r="M19" s="38" t="e">
        <f ca="1"/>
        <v>#NUM!</v>
      </c>
      <c r="N19" s="2" t="str">
        <f t="shared" ca="1" si="5"/>
        <v/>
      </c>
      <c r="O19" s="39" t="str">
        <f t="shared" ca="1" si="6"/>
        <v/>
      </c>
      <c r="P19" s="45" t="str">
        <f t="shared" ca="1" si="7"/>
        <v/>
      </c>
      <c r="R19" s="38" t="e">
        <f ca="1"/>
        <v>#NUM!</v>
      </c>
      <c r="S19" s="2" t="str">
        <f t="shared" ca="1" si="0"/>
        <v/>
      </c>
      <c r="T19" s="47" t="str">
        <f t="shared" ca="1" si="1"/>
        <v/>
      </c>
      <c r="U19" s="45" t="str">
        <f t="shared" ca="1" si="2"/>
        <v/>
      </c>
      <c r="W19" s="49" t="str">
        <f t="shared" ca="1" si="8"/>
        <v/>
      </c>
      <c r="X19" s="2" t="str">
        <f t="shared" ca="1" si="9"/>
        <v/>
      </c>
      <c r="Y19" s="2" t="str">
        <f t="shared" ca="1" si="10"/>
        <v/>
      </c>
      <c r="Z19" s="2" t="str">
        <f t="shared" ca="1" si="11"/>
        <v/>
      </c>
      <c r="AA19" s="2" t="str">
        <f t="shared" ca="1" si="12"/>
        <v/>
      </c>
      <c r="AB19" s="40">
        <v>17</v>
      </c>
      <c r="AD19" s="38">
        <v>17</v>
      </c>
      <c r="AE19" s="1" t="str">
        <f>'Indtastning stub'!H26</f>
        <v/>
      </c>
      <c r="AF19" s="1" t="str">
        <f>'Indtastning stub'!N26</f>
        <v/>
      </c>
      <c r="AG19" s="1" t="str">
        <f>'Indtastning stub'!T26</f>
        <v/>
      </c>
      <c r="AH19" s="1" t="str">
        <f>'Indtastning stub'!AT26</f>
        <v/>
      </c>
      <c r="AI19" s="1" t="str">
        <f t="shared" ca="1" si="13"/>
        <v/>
      </c>
      <c r="AJ19" s="1" t="str">
        <f t="shared" ca="1" si="14"/>
        <v/>
      </c>
      <c r="AK19" s="1" t="str">
        <f>'Indtastning stub'!BB26</f>
        <v/>
      </c>
      <c r="AL19" s="1" t="str">
        <f>'Indtastning stub'!BH26</f>
        <v/>
      </c>
      <c r="AM19" s="1" t="str">
        <f>'Indtastning stub'!BN26</f>
        <v/>
      </c>
      <c r="AN19" s="1" t="str">
        <f>'Indtastning stub'!BT26</f>
        <v/>
      </c>
      <c r="AO19" s="1" t="str">
        <f>'Indtastning stub'!CE26</f>
        <v/>
      </c>
      <c r="AP19" s="1">
        <f>'Indtastning stub'!CH26</f>
        <v>0</v>
      </c>
      <c r="AQ19" s="1">
        <f t="shared" ca="1" si="15"/>
        <v>0</v>
      </c>
      <c r="AR19" s="1">
        <f t="shared" ca="1" si="3"/>
        <v>0</v>
      </c>
      <c r="AS19" s="1">
        <f t="shared" si="16"/>
        <v>0</v>
      </c>
      <c r="AT19" s="1">
        <f t="shared" si="4"/>
        <v>0</v>
      </c>
      <c r="AU19" s="1" t="str">
        <f ca="1">'Indtastning stub'!A26</f>
        <v/>
      </c>
      <c r="AV19" s="1" t="str">
        <f ca="1">'Indtastning stub'!B26</f>
        <v/>
      </c>
      <c r="AW19" s="1">
        <f t="shared" si="17"/>
        <v>0</v>
      </c>
      <c r="AX19" s="1">
        <f t="shared" si="18"/>
        <v>0</v>
      </c>
      <c r="AY19" s="1" t="str">
        <f t="shared" ca="1" si="19"/>
        <v/>
      </c>
      <c r="AZ19" s="1">
        <f ca="1"/>
        <v>0</v>
      </c>
      <c r="BA19" s="1">
        <f ca="1"/>
        <v>0</v>
      </c>
      <c r="BB19" s="1" t="e">
        <f ca="1"/>
        <v>#NUM!</v>
      </c>
      <c r="BC19" s="1" t="str">
        <f t="shared" ca="1" si="20"/>
        <v/>
      </c>
      <c r="BD19" s="1" t="str">
        <f t="shared" ca="1" si="21"/>
        <v/>
      </c>
      <c r="BE19" s="1">
        <f ca="1"/>
        <v>0</v>
      </c>
      <c r="BF19" s="1">
        <f ca="1"/>
        <v>0</v>
      </c>
      <c r="BG19" s="1" t="str">
        <f t="shared" ca="1" si="22"/>
        <v/>
      </c>
      <c r="BH19" s="40" t="e">
        <f ca="1"/>
        <v>#NUM!</v>
      </c>
      <c r="BJ19" s="38" t="str">
        <f t="shared" ca="1" si="23"/>
        <v/>
      </c>
      <c r="BK19" s="1" t="str">
        <f t="shared" ca="1" si="24"/>
        <v/>
      </c>
      <c r="BL19" s="1" t="str">
        <f t="shared" ca="1" si="25"/>
        <v/>
      </c>
      <c r="BM19" s="204" t="str">
        <f t="shared" ca="1" si="26"/>
        <v/>
      </c>
      <c r="BN19" s="133"/>
      <c r="BO19" s="38" t="str">
        <f t="shared" ca="1" si="27"/>
        <v/>
      </c>
      <c r="BP19" s="1" t="str">
        <f t="shared" ca="1" si="28"/>
        <v/>
      </c>
      <c r="BQ19" s="1">
        <f t="shared" ca="1" si="29"/>
        <v>0</v>
      </c>
      <c r="BR19" s="1" t="str">
        <f t="shared" ca="1" si="30"/>
        <v/>
      </c>
      <c r="BS19" s="1" t="str">
        <f t="shared" ca="1" si="31"/>
        <v/>
      </c>
      <c r="BT19" s="1" t="str">
        <f t="shared" ca="1" si="32"/>
        <v/>
      </c>
      <c r="BU19" s="1">
        <f ca="1"/>
        <v>0</v>
      </c>
      <c r="BV19" s="1" t="e">
        <f ca="1"/>
        <v>#NUM!</v>
      </c>
      <c r="BW19" s="1" t="e">
        <f t="shared" ca="1" si="33"/>
        <v>#NUM!</v>
      </c>
      <c r="BX19" s="1" t="e">
        <f t="shared" ca="1" si="34"/>
        <v>#NUM!</v>
      </c>
      <c r="BY19" s="1" t="str">
        <f t="shared" ca="1" si="35"/>
        <v/>
      </c>
      <c r="BZ19" s="1" t="str">
        <f t="shared" ca="1" si="36"/>
        <v/>
      </c>
      <c r="CA19" s="1" t="str">
        <f t="shared" ca="1" si="37"/>
        <v/>
      </c>
      <c r="CB19" s="1" t="str">
        <f t="shared" ca="1" si="38"/>
        <v/>
      </c>
      <c r="CC19" s="40" t="str">
        <f t="shared" ca="1" si="39"/>
        <v/>
      </c>
      <c r="CE19" s="38" t="str">
        <f t="shared" ca="1" si="40"/>
        <v/>
      </c>
      <c r="CF19" s="1" t="str">
        <f t="shared" ca="1" si="41"/>
        <v/>
      </c>
      <c r="CG19" s="1" t="str">
        <f t="shared" ca="1" si="42"/>
        <v/>
      </c>
      <c r="CH19" s="204" t="str">
        <f t="shared" ca="1" si="43"/>
        <v/>
      </c>
    </row>
    <row r="20" spans="1:86" x14ac:dyDescent="0.3">
      <c r="A20" s="38">
        <v>18</v>
      </c>
      <c r="B20" s="2" t="str">
        <f>IFERROR(VLOOKUP($A20,Deltagerliste!$B$5:$J$40,4,FALSE),"")</f>
        <v/>
      </c>
      <c r="C20" s="2" t="str">
        <f>IFERROR(VLOOKUP($A20,Deltagerliste!$B$5:$J$40,5,FALSE),"")</f>
        <v/>
      </c>
      <c r="D20" s="2" t="str">
        <f>IFERROR(VLOOKUP($A20,Deltagerliste!$B$5:$J$40,1,FALSE),"")</f>
        <v/>
      </c>
      <c r="E20" s="39" t="str">
        <f>IFERROR(VLOOKUP($A20,Deltagerliste!$B$5:$J$40,2,FALSE),"")</f>
        <v/>
      </c>
      <c r="F20" s="2" t="str">
        <f>IFERROR(VLOOKUP($A20,Deltagerliste!$B$5:$J$40,3,FALSE),"")</f>
        <v/>
      </c>
      <c r="G20" s="2" t="str">
        <f>IFERROR(VLOOKUP($A20,Deltagerliste!$B$5:$J$40,6,FALSE),"")</f>
        <v/>
      </c>
      <c r="H20" s="2" t="str">
        <f>IFERROR(VLOOKUP($A20,Deltagerliste!$B$5:$J$40,8,FALSE),"")</f>
        <v/>
      </c>
      <c r="I20" s="2" t="str">
        <f>IFERROR(VLOOKUP($A20,Deltagerliste!$B$5:$J$40,7,FALSE),"")</f>
        <v/>
      </c>
      <c r="J20" s="2" t="str">
        <f>IFERROR(VLOOKUP($A20,Deltagerliste!$B$5:$J$40,9,FALSE),"")</f>
        <v/>
      </c>
      <c r="K20" s="2" t="str">
        <f>IFERROR(VLOOKUP($A20,Deltagerliste!$B$5:$K$40,10,FALSE),"")</f>
        <v/>
      </c>
      <c r="L20" s="2" t="str">
        <f>IFERROR(VLOOKUP($A20,Deltagerliste!$B$5:$L$40,11,FALSE),"")</f>
        <v/>
      </c>
      <c r="M20" s="38" t="e">
        <f ca="1"/>
        <v>#NUM!</v>
      </c>
      <c r="N20" s="2" t="str">
        <f t="shared" ca="1" si="5"/>
        <v/>
      </c>
      <c r="O20" s="39" t="str">
        <f t="shared" ca="1" si="6"/>
        <v/>
      </c>
      <c r="P20" s="45" t="str">
        <f t="shared" ca="1" si="7"/>
        <v/>
      </c>
      <c r="R20" s="38" t="e">
        <f ca="1"/>
        <v>#NUM!</v>
      </c>
      <c r="S20" s="2" t="str">
        <f t="shared" ca="1" si="0"/>
        <v/>
      </c>
      <c r="T20" s="47" t="str">
        <f t="shared" ca="1" si="1"/>
        <v/>
      </c>
      <c r="U20" s="45" t="str">
        <f t="shared" ca="1" si="2"/>
        <v/>
      </c>
      <c r="W20" s="49" t="str">
        <f t="shared" ca="1" si="8"/>
        <v/>
      </c>
      <c r="X20" s="2" t="str">
        <f t="shared" ca="1" si="9"/>
        <v/>
      </c>
      <c r="Y20" s="2" t="str">
        <f t="shared" ca="1" si="10"/>
        <v/>
      </c>
      <c r="Z20" s="2" t="str">
        <f t="shared" ca="1" si="11"/>
        <v/>
      </c>
      <c r="AA20" s="2" t="str">
        <f t="shared" ca="1" si="12"/>
        <v/>
      </c>
      <c r="AB20" s="40">
        <v>18</v>
      </c>
      <c r="AD20" s="38">
        <v>18</v>
      </c>
      <c r="AE20" s="1" t="str">
        <f>'Indtastning stub'!H27</f>
        <v/>
      </c>
      <c r="AF20" s="1" t="str">
        <f>'Indtastning stub'!N27</f>
        <v/>
      </c>
      <c r="AG20" s="1" t="str">
        <f>'Indtastning stub'!T27</f>
        <v/>
      </c>
      <c r="AH20" s="1" t="str">
        <f>'Indtastning stub'!AT27</f>
        <v/>
      </c>
      <c r="AI20" s="1" t="str">
        <f t="shared" ca="1" si="13"/>
        <v/>
      </c>
      <c r="AJ20" s="1" t="str">
        <f t="shared" ca="1" si="14"/>
        <v/>
      </c>
      <c r="AK20" s="1" t="str">
        <f>'Indtastning stub'!BB27</f>
        <v/>
      </c>
      <c r="AL20" s="1" t="str">
        <f>'Indtastning stub'!BH27</f>
        <v/>
      </c>
      <c r="AM20" s="1" t="str">
        <f>'Indtastning stub'!BN27</f>
        <v/>
      </c>
      <c r="AN20" s="1" t="str">
        <f>'Indtastning stub'!BT27</f>
        <v/>
      </c>
      <c r="AO20" s="1" t="str">
        <f>'Indtastning stub'!CE27</f>
        <v/>
      </c>
      <c r="AP20" s="1">
        <f>'Indtastning stub'!CH27</f>
        <v>0</v>
      </c>
      <c r="AQ20" s="1">
        <f t="shared" ca="1" si="15"/>
        <v>0</v>
      </c>
      <c r="AR20" s="1">
        <f t="shared" ca="1" si="3"/>
        <v>0</v>
      </c>
      <c r="AS20" s="1">
        <f t="shared" si="16"/>
        <v>0</v>
      </c>
      <c r="AT20" s="1">
        <f t="shared" si="4"/>
        <v>0</v>
      </c>
      <c r="AU20" s="1" t="str">
        <f ca="1">'Indtastning stub'!A27</f>
        <v/>
      </c>
      <c r="AV20" s="1" t="str">
        <f ca="1">'Indtastning stub'!B27</f>
        <v/>
      </c>
      <c r="AW20" s="1">
        <f t="shared" si="17"/>
        <v>0</v>
      </c>
      <c r="AX20" s="1">
        <f t="shared" si="18"/>
        <v>0</v>
      </c>
      <c r="AY20" s="1" t="str">
        <f t="shared" ca="1" si="19"/>
        <v/>
      </c>
      <c r="AZ20" s="1">
        <f ca="1"/>
        <v>0</v>
      </c>
      <c r="BA20" s="1">
        <f ca="1"/>
        <v>0</v>
      </c>
      <c r="BB20" s="1" t="e">
        <f ca="1"/>
        <v>#NUM!</v>
      </c>
      <c r="BC20" s="1" t="str">
        <f t="shared" ca="1" si="20"/>
        <v/>
      </c>
      <c r="BD20" s="1" t="str">
        <f t="shared" ca="1" si="21"/>
        <v/>
      </c>
      <c r="BE20" s="1">
        <f ca="1"/>
        <v>0</v>
      </c>
      <c r="BF20" s="1">
        <f ca="1"/>
        <v>0</v>
      </c>
      <c r="BG20" s="1" t="str">
        <f t="shared" ca="1" si="22"/>
        <v/>
      </c>
      <c r="BH20" s="40" t="e">
        <f ca="1"/>
        <v>#NUM!</v>
      </c>
      <c r="BJ20" s="38" t="str">
        <f t="shared" ca="1" si="23"/>
        <v/>
      </c>
      <c r="BK20" s="1" t="str">
        <f t="shared" ca="1" si="24"/>
        <v/>
      </c>
      <c r="BL20" s="1" t="str">
        <f t="shared" ca="1" si="25"/>
        <v/>
      </c>
      <c r="BM20" s="204" t="str">
        <f t="shared" ca="1" si="26"/>
        <v/>
      </c>
      <c r="BN20" s="133"/>
      <c r="BO20" s="38" t="str">
        <f t="shared" ca="1" si="27"/>
        <v/>
      </c>
      <c r="BP20" s="1" t="str">
        <f t="shared" ca="1" si="28"/>
        <v/>
      </c>
      <c r="BQ20" s="1">
        <f t="shared" ca="1" si="29"/>
        <v>0</v>
      </c>
      <c r="BR20" s="1" t="str">
        <f t="shared" ca="1" si="30"/>
        <v/>
      </c>
      <c r="BS20" s="1" t="str">
        <f t="shared" ca="1" si="31"/>
        <v/>
      </c>
      <c r="BT20" s="1" t="str">
        <f t="shared" ca="1" si="32"/>
        <v/>
      </c>
      <c r="BU20" s="1">
        <f ca="1"/>
        <v>0</v>
      </c>
      <c r="BV20" s="1" t="e">
        <f ca="1"/>
        <v>#NUM!</v>
      </c>
      <c r="BW20" s="1" t="e">
        <f t="shared" ca="1" si="33"/>
        <v>#NUM!</v>
      </c>
      <c r="BX20" s="1" t="e">
        <f t="shared" ca="1" si="34"/>
        <v>#NUM!</v>
      </c>
      <c r="BY20" s="1" t="str">
        <f t="shared" ca="1" si="35"/>
        <v/>
      </c>
      <c r="BZ20" s="1" t="str">
        <f t="shared" ca="1" si="36"/>
        <v/>
      </c>
      <c r="CA20" s="1" t="str">
        <f t="shared" ca="1" si="37"/>
        <v/>
      </c>
      <c r="CB20" s="1" t="str">
        <f t="shared" ca="1" si="38"/>
        <v/>
      </c>
      <c r="CC20" s="40" t="str">
        <f t="shared" ca="1" si="39"/>
        <v/>
      </c>
      <c r="CE20" s="38" t="str">
        <f t="shared" ca="1" si="40"/>
        <v/>
      </c>
      <c r="CF20" s="1" t="str">
        <f t="shared" ca="1" si="41"/>
        <v/>
      </c>
      <c r="CG20" s="1" t="str">
        <f t="shared" ca="1" si="42"/>
        <v/>
      </c>
      <c r="CH20" s="204" t="str">
        <f t="shared" ca="1" si="43"/>
        <v/>
      </c>
    </row>
    <row r="21" spans="1:86" x14ac:dyDescent="0.3">
      <c r="A21" s="38">
        <v>19</v>
      </c>
      <c r="B21" s="2" t="str">
        <f>IFERROR(VLOOKUP($A21,Deltagerliste!$B$5:$J$40,4,FALSE),"")</f>
        <v/>
      </c>
      <c r="C21" s="2" t="str">
        <f>IFERROR(VLOOKUP($A21,Deltagerliste!$B$5:$J$40,5,FALSE),"")</f>
        <v/>
      </c>
      <c r="D21" s="2" t="str">
        <f>IFERROR(VLOOKUP($A21,Deltagerliste!$B$5:$J$40,1,FALSE),"")</f>
        <v/>
      </c>
      <c r="E21" s="39" t="str">
        <f>IFERROR(VLOOKUP($A21,Deltagerliste!$B$5:$J$40,2,FALSE),"")</f>
        <v/>
      </c>
      <c r="F21" s="2" t="str">
        <f>IFERROR(VLOOKUP($A21,Deltagerliste!$B$5:$J$40,3,FALSE),"")</f>
        <v/>
      </c>
      <c r="G21" s="2" t="str">
        <f>IFERROR(VLOOKUP($A21,Deltagerliste!$B$5:$J$40,6,FALSE),"")</f>
        <v/>
      </c>
      <c r="H21" s="2" t="str">
        <f>IFERROR(VLOOKUP($A21,Deltagerliste!$B$5:$J$40,8,FALSE),"")</f>
        <v/>
      </c>
      <c r="I21" s="2" t="str">
        <f>IFERROR(VLOOKUP($A21,Deltagerliste!$B$5:$J$40,7,FALSE),"")</f>
        <v/>
      </c>
      <c r="J21" s="2" t="str">
        <f>IFERROR(VLOOKUP($A21,Deltagerliste!$B$5:$J$40,9,FALSE),"")</f>
        <v/>
      </c>
      <c r="K21" s="2" t="str">
        <f>IFERROR(VLOOKUP($A21,Deltagerliste!$B$5:$K$40,10,FALSE),"")</f>
        <v/>
      </c>
      <c r="L21" s="2" t="str">
        <f>IFERROR(VLOOKUP($A21,Deltagerliste!$B$5:$L$40,11,FALSE),"")</f>
        <v/>
      </c>
      <c r="M21" s="38" t="e">
        <f ca="1"/>
        <v>#NUM!</v>
      </c>
      <c r="N21" s="2" t="str">
        <f t="shared" ca="1" si="5"/>
        <v/>
      </c>
      <c r="O21" s="39" t="str">
        <f t="shared" ca="1" si="6"/>
        <v/>
      </c>
      <c r="P21" s="45" t="str">
        <f t="shared" ca="1" si="7"/>
        <v/>
      </c>
      <c r="R21" s="38" t="e">
        <f ca="1"/>
        <v>#NUM!</v>
      </c>
      <c r="S21" s="2" t="str">
        <f t="shared" ca="1" si="0"/>
        <v/>
      </c>
      <c r="T21" s="47" t="str">
        <f t="shared" ca="1" si="1"/>
        <v/>
      </c>
      <c r="U21" s="45" t="str">
        <f t="shared" ca="1" si="2"/>
        <v/>
      </c>
      <c r="W21" s="49" t="str">
        <f t="shared" ca="1" si="8"/>
        <v/>
      </c>
      <c r="X21" s="2" t="str">
        <f t="shared" ca="1" si="9"/>
        <v/>
      </c>
      <c r="Y21" s="2" t="str">
        <f t="shared" ca="1" si="10"/>
        <v/>
      </c>
      <c r="Z21" s="2" t="str">
        <f t="shared" ca="1" si="11"/>
        <v/>
      </c>
      <c r="AA21" s="2" t="str">
        <f t="shared" ca="1" si="12"/>
        <v/>
      </c>
      <c r="AB21" s="40">
        <v>19</v>
      </c>
      <c r="AD21" s="38">
        <v>19</v>
      </c>
      <c r="AE21" s="1" t="str">
        <f>'Indtastning stub'!H28</f>
        <v/>
      </c>
      <c r="AF21" s="1" t="str">
        <f>'Indtastning stub'!N28</f>
        <v/>
      </c>
      <c r="AG21" s="1" t="str">
        <f>'Indtastning stub'!T28</f>
        <v/>
      </c>
      <c r="AH21" s="1" t="str">
        <f>'Indtastning stub'!AT28</f>
        <v/>
      </c>
      <c r="AI21" s="1" t="str">
        <f t="shared" ca="1" si="13"/>
        <v/>
      </c>
      <c r="AJ21" s="1" t="str">
        <f t="shared" ca="1" si="14"/>
        <v/>
      </c>
      <c r="AK21" s="1" t="str">
        <f>'Indtastning stub'!BB28</f>
        <v/>
      </c>
      <c r="AL21" s="1" t="str">
        <f>'Indtastning stub'!BH28</f>
        <v/>
      </c>
      <c r="AM21" s="1" t="str">
        <f>'Indtastning stub'!BN28</f>
        <v/>
      </c>
      <c r="AN21" s="1" t="str">
        <f>'Indtastning stub'!BT28</f>
        <v/>
      </c>
      <c r="AO21" s="1" t="str">
        <f>'Indtastning stub'!CE28</f>
        <v/>
      </c>
      <c r="AP21" s="1">
        <f>'Indtastning stub'!CH28</f>
        <v>0</v>
      </c>
      <c r="AQ21" s="1">
        <f t="shared" ca="1" si="15"/>
        <v>0</v>
      </c>
      <c r="AR21" s="1">
        <f t="shared" ca="1" si="3"/>
        <v>0</v>
      </c>
      <c r="AS21" s="1">
        <f t="shared" si="16"/>
        <v>0</v>
      </c>
      <c r="AT21" s="1">
        <f t="shared" si="4"/>
        <v>0</v>
      </c>
      <c r="AU21" s="1" t="str">
        <f ca="1">'Indtastning stub'!A28</f>
        <v/>
      </c>
      <c r="AV21" s="1" t="str">
        <f ca="1">'Indtastning stub'!B28</f>
        <v/>
      </c>
      <c r="AW21" s="1">
        <f t="shared" si="17"/>
        <v>0</v>
      </c>
      <c r="AX21" s="1">
        <f t="shared" si="18"/>
        <v>0</v>
      </c>
      <c r="AY21" s="1" t="str">
        <f t="shared" ca="1" si="19"/>
        <v/>
      </c>
      <c r="AZ21" s="1">
        <f ca="1"/>
        <v>0</v>
      </c>
      <c r="BA21" s="1">
        <f ca="1"/>
        <v>0</v>
      </c>
      <c r="BB21" s="1" t="e">
        <f ca="1"/>
        <v>#NUM!</v>
      </c>
      <c r="BC21" s="1" t="str">
        <f t="shared" ca="1" si="20"/>
        <v/>
      </c>
      <c r="BD21" s="1" t="str">
        <f t="shared" ca="1" si="21"/>
        <v/>
      </c>
      <c r="BE21" s="1">
        <f ca="1"/>
        <v>0</v>
      </c>
      <c r="BF21" s="1">
        <f ca="1"/>
        <v>0</v>
      </c>
      <c r="BG21" s="1" t="str">
        <f t="shared" ca="1" si="22"/>
        <v/>
      </c>
      <c r="BH21" s="40" t="e">
        <f ca="1"/>
        <v>#NUM!</v>
      </c>
      <c r="BJ21" s="38" t="str">
        <f t="shared" ca="1" si="23"/>
        <v/>
      </c>
      <c r="BK21" s="1" t="str">
        <f t="shared" ca="1" si="24"/>
        <v/>
      </c>
      <c r="BL21" s="1" t="str">
        <f t="shared" ca="1" si="25"/>
        <v/>
      </c>
      <c r="BM21" s="204" t="str">
        <f t="shared" ca="1" si="26"/>
        <v/>
      </c>
      <c r="BN21" s="133"/>
      <c r="BO21" s="38" t="str">
        <f t="shared" ca="1" si="27"/>
        <v/>
      </c>
      <c r="BP21" s="1" t="str">
        <f t="shared" ca="1" si="28"/>
        <v/>
      </c>
      <c r="BQ21" s="1">
        <f t="shared" ca="1" si="29"/>
        <v>0</v>
      </c>
      <c r="BR21" s="1" t="str">
        <f t="shared" ca="1" si="30"/>
        <v/>
      </c>
      <c r="BS21" s="1" t="str">
        <f t="shared" ca="1" si="31"/>
        <v/>
      </c>
      <c r="BT21" s="1" t="str">
        <f t="shared" ca="1" si="32"/>
        <v/>
      </c>
      <c r="BU21" s="1">
        <f ca="1"/>
        <v>0</v>
      </c>
      <c r="BV21" s="1" t="e">
        <f ca="1"/>
        <v>#NUM!</v>
      </c>
      <c r="BW21" s="1" t="e">
        <f t="shared" ca="1" si="33"/>
        <v>#NUM!</v>
      </c>
      <c r="BX21" s="1" t="e">
        <f t="shared" ca="1" si="34"/>
        <v>#NUM!</v>
      </c>
      <c r="BY21" s="1" t="str">
        <f t="shared" ca="1" si="35"/>
        <v/>
      </c>
      <c r="BZ21" s="1" t="str">
        <f t="shared" ca="1" si="36"/>
        <v/>
      </c>
      <c r="CA21" s="1" t="str">
        <f t="shared" ca="1" si="37"/>
        <v/>
      </c>
      <c r="CB21" s="1" t="str">
        <f t="shared" ca="1" si="38"/>
        <v/>
      </c>
      <c r="CC21" s="40" t="str">
        <f t="shared" ca="1" si="39"/>
        <v/>
      </c>
      <c r="CE21" s="38" t="str">
        <f t="shared" ca="1" si="40"/>
        <v/>
      </c>
      <c r="CF21" s="1" t="str">
        <f t="shared" ca="1" si="41"/>
        <v/>
      </c>
      <c r="CG21" s="1" t="str">
        <f t="shared" ca="1" si="42"/>
        <v/>
      </c>
      <c r="CH21" s="204" t="str">
        <f t="shared" ca="1" si="43"/>
        <v/>
      </c>
    </row>
    <row r="22" spans="1:86" x14ac:dyDescent="0.3">
      <c r="A22" s="38">
        <v>20</v>
      </c>
      <c r="B22" s="2" t="str">
        <f>IFERROR(VLOOKUP($A22,Deltagerliste!$B$5:$J$40,4,FALSE),"")</f>
        <v/>
      </c>
      <c r="C22" s="2" t="str">
        <f>IFERROR(VLOOKUP($A22,Deltagerliste!$B$5:$J$40,5,FALSE),"")</f>
        <v/>
      </c>
      <c r="D22" s="2" t="str">
        <f>IFERROR(VLOOKUP($A22,Deltagerliste!$B$5:$J$40,1,FALSE),"")</f>
        <v/>
      </c>
      <c r="E22" s="39" t="str">
        <f>IFERROR(VLOOKUP($A22,Deltagerliste!$B$5:$J$40,2,FALSE),"")</f>
        <v/>
      </c>
      <c r="F22" s="2" t="str">
        <f>IFERROR(VLOOKUP($A22,Deltagerliste!$B$5:$J$40,3,FALSE),"")</f>
        <v/>
      </c>
      <c r="G22" s="2" t="str">
        <f>IFERROR(VLOOKUP($A22,Deltagerliste!$B$5:$J$40,6,FALSE),"")</f>
        <v/>
      </c>
      <c r="H22" s="2" t="str">
        <f>IFERROR(VLOOKUP($A22,Deltagerliste!$B$5:$J$40,8,FALSE),"")</f>
        <v/>
      </c>
      <c r="I22" s="2" t="str">
        <f>IFERROR(VLOOKUP($A22,Deltagerliste!$B$5:$J$40,7,FALSE),"")</f>
        <v/>
      </c>
      <c r="J22" s="2" t="str">
        <f>IFERROR(VLOOKUP($A22,Deltagerliste!$B$5:$J$40,9,FALSE),"")</f>
        <v/>
      </c>
      <c r="K22" s="2" t="str">
        <f>IFERROR(VLOOKUP($A22,Deltagerliste!$B$5:$K$40,10,FALSE),"")</f>
        <v/>
      </c>
      <c r="L22" s="2" t="str">
        <f>IFERROR(VLOOKUP($A22,Deltagerliste!$B$5:$L$40,11,FALSE),"")</f>
        <v/>
      </c>
      <c r="M22" s="38" t="e">
        <f ca="1"/>
        <v>#NUM!</v>
      </c>
      <c r="N22" s="2" t="str">
        <f t="shared" ca="1" si="5"/>
        <v/>
      </c>
      <c r="O22" s="39" t="str">
        <f t="shared" ca="1" si="6"/>
        <v/>
      </c>
      <c r="P22" s="45" t="str">
        <f t="shared" ca="1" si="7"/>
        <v/>
      </c>
      <c r="R22" s="38" t="e">
        <f ca="1"/>
        <v>#NUM!</v>
      </c>
      <c r="S22" s="2" t="str">
        <f t="shared" ca="1" si="0"/>
        <v/>
      </c>
      <c r="T22" s="47" t="str">
        <f t="shared" ca="1" si="1"/>
        <v/>
      </c>
      <c r="U22" s="45" t="str">
        <f t="shared" ca="1" si="2"/>
        <v/>
      </c>
      <c r="W22" s="49" t="str">
        <f t="shared" ca="1" si="8"/>
        <v/>
      </c>
      <c r="X22" s="2" t="str">
        <f t="shared" ca="1" si="9"/>
        <v/>
      </c>
      <c r="Y22" s="2" t="str">
        <f t="shared" ca="1" si="10"/>
        <v/>
      </c>
      <c r="Z22" s="2" t="str">
        <f t="shared" ca="1" si="11"/>
        <v/>
      </c>
      <c r="AA22" s="2" t="str">
        <f t="shared" ca="1" si="12"/>
        <v/>
      </c>
      <c r="AB22" s="40">
        <v>20</v>
      </c>
      <c r="AD22" s="38">
        <v>20</v>
      </c>
      <c r="AE22" s="1" t="str">
        <f>'Indtastning stub'!H29</f>
        <v/>
      </c>
      <c r="AF22" s="1" t="str">
        <f>'Indtastning stub'!N29</f>
        <v/>
      </c>
      <c r="AG22" s="1" t="str">
        <f>'Indtastning stub'!T29</f>
        <v/>
      </c>
      <c r="AH22" s="1" t="str">
        <f>'Indtastning stub'!AT29</f>
        <v/>
      </c>
      <c r="AI22" s="1" t="str">
        <f t="shared" ca="1" si="13"/>
        <v/>
      </c>
      <c r="AJ22" s="1" t="str">
        <f t="shared" ca="1" si="14"/>
        <v/>
      </c>
      <c r="AK22" s="1" t="str">
        <f>'Indtastning stub'!BB29</f>
        <v/>
      </c>
      <c r="AL22" s="1" t="str">
        <f>'Indtastning stub'!BH29</f>
        <v/>
      </c>
      <c r="AM22" s="1" t="str">
        <f>'Indtastning stub'!BN29</f>
        <v/>
      </c>
      <c r="AN22" s="1" t="str">
        <f>'Indtastning stub'!BT29</f>
        <v/>
      </c>
      <c r="AO22" s="1" t="str">
        <f>'Indtastning stub'!CE29</f>
        <v/>
      </c>
      <c r="AP22" s="1">
        <f>'Indtastning stub'!CH29</f>
        <v>0</v>
      </c>
      <c r="AQ22" s="1">
        <f t="shared" ca="1" si="15"/>
        <v>0</v>
      </c>
      <c r="AR22" s="1">
        <f t="shared" ca="1" si="3"/>
        <v>0</v>
      </c>
      <c r="AS22" s="1">
        <f t="shared" si="16"/>
        <v>0</v>
      </c>
      <c r="AT22" s="1">
        <f t="shared" si="4"/>
        <v>0</v>
      </c>
      <c r="AU22" s="1" t="str">
        <f ca="1">'Indtastning stub'!A29</f>
        <v/>
      </c>
      <c r="AV22" s="1" t="str">
        <f ca="1">'Indtastning stub'!B29</f>
        <v/>
      </c>
      <c r="AW22" s="1">
        <f t="shared" si="17"/>
        <v>0</v>
      </c>
      <c r="AX22" s="1">
        <f t="shared" si="18"/>
        <v>0</v>
      </c>
      <c r="AY22" s="1" t="str">
        <f t="shared" ca="1" si="19"/>
        <v/>
      </c>
      <c r="AZ22" s="1">
        <f ca="1"/>
        <v>0</v>
      </c>
      <c r="BA22" s="1">
        <f ca="1"/>
        <v>0</v>
      </c>
      <c r="BB22" s="1" t="e">
        <f ca="1"/>
        <v>#NUM!</v>
      </c>
      <c r="BC22" s="1" t="str">
        <f t="shared" ca="1" si="20"/>
        <v/>
      </c>
      <c r="BD22" s="1" t="str">
        <f t="shared" ca="1" si="21"/>
        <v/>
      </c>
      <c r="BE22" s="1">
        <f ca="1"/>
        <v>0</v>
      </c>
      <c r="BF22" s="1">
        <f ca="1"/>
        <v>0</v>
      </c>
      <c r="BG22" s="1" t="str">
        <f t="shared" ca="1" si="22"/>
        <v/>
      </c>
      <c r="BH22" s="40" t="e">
        <f ca="1"/>
        <v>#NUM!</v>
      </c>
      <c r="BJ22" s="38" t="str">
        <f t="shared" ca="1" si="23"/>
        <v/>
      </c>
      <c r="BK22" s="1" t="str">
        <f t="shared" ca="1" si="24"/>
        <v/>
      </c>
      <c r="BL22" s="1" t="str">
        <f t="shared" ca="1" si="25"/>
        <v/>
      </c>
      <c r="BM22" s="204" t="str">
        <f t="shared" ca="1" si="26"/>
        <v/>
      </c>
      <c r="BN22" s="133"/>
      <c r="BO22" s="38" t="str">
        <f t="shared" ca="1" si="27"/>
        <v/>
      </c>
      <c r="BP22" s="1" t="str">
        <f t="shared" ca="1" si="28"/>
        <v/>
      </c>
      <c r="BQ22" s="1">
        <f t="shared" ca="1" si="29"/>
        <v>0</v>
      </c>
      <c r="BR22" s="1" t="str">
        <f t="shared" ca="1" si="30"/>
        <v/>
      </c>
      <c r="BS22" s="1" t="str">
        <f t="shared" ca="1" si="31"/>
        <v/>
      </c>
      <c r="BT22" s="1" t="str">
        <f t="shared" ca="1" si="32"/>
        <v/>
      </c>
      <c r="BU22" s="1">
        <f ca="1"/>
        <v>0</v>
      </c>
      <c r="BV22" s="1" t="e">
        <f ca="1"/>
        <v>#NUM!</v>
      </c>
      <c r="BW22" s="1" t="e">
        <f t="shared" ca="1" si="33"/>
        <v>#NUM!</v>
      </c>
      <c r="BX22" s="1" t="e">
        <f t="shared" ca="1" si="34"/>
        <v>#NUM!</v>
      </c>
      <c r="BY22" s="1" t="str">
        <f t="shared" ca="1" si="35"/>
        <v/>
      </c>
      <c r="BZ22" s="1" t="str">
        <f t="shared" ca="1" si="36"/>
        <v/>
      </c>
      <c r="CA22" s="1" t="str">
        <f t="shared" ca="1" si="37"/>
        <v/>
      </c>
      <c r="CB22" s="1" t="str">
        <f t="shared" ca="1" si="38"/>
        <v/>
      </c>
      <c r="CC22" s="40" t="str">
        <f t="shared" ca="1" si="39"/>
        <v/>
      </c>
      <c r="CE22" s="38" t="str">
        <f t="shared" ca="1" si="40"/>
        <v/>
      </c>
      <c r="CF22" s="1" t="str">
        <f t="shared" ca="1" si="41"/>
        <v/>
      </c>
      <c r="CG22" s="1" t="str">
        <f t="shared" ca="1" si="42"/>
        <v/>
      </c>
      <c r="CH22" s="204" t="str">
        <f t="shared" ca="1" si="43"/>
        <v/>
      </c>
    </row>
    <row r="23" spans="1:86" x14ac:dyDescent="0.3">
      <c r="A23" s="38">
        <v>21</v>
      </c>
      <c r="B23" s="2" t="str">
        <f>IFERROR(VLOOKUP($A23,Deltagerliste!$B$5:$J$40,4,FALSE),"")</f>
        <v/>
      </c>
      <c r="C23" s="2" t="str">
        <f>IFERROR(VLOOKUP($A23,Deltagerliste!$B$5:$J$40,5,FALSE),"")</f>
        <v/>
      </c>
      <c r="D23" s="2" t="str">
        <f>IFERROR(VLOOKUP($A23,Deltagerliste!$B$5:$J$40,1,FALSE),"")</f>
        <v/>
      </c>
      <c r="E23" s="39" t="str">
        <f>IFERROR(VLOOKUP($A23,Deltagerliste!$B$5:$J$40,2,FALSE),"")</f>
        <v/>
      </c>
      <c r="F23" s="2" t="str">
        <f>IFERROR(VLOOKUP($A23,Deltagerliste!$B$5:$J$40,3,FALSE),"")</f>
        <v/>
      </c>
      <c r="G23" s="2" t="str">
        <f>IFERROR(VLOOKUP($A23,Deltagerliste!$B$5:$J$40,6,FALSE),"")</f>
        <v/>
      </c>
      <c r="H23" s="2" t="str">
        <f>IFERROR(VLOOKUP($A23,Deltagerliste!$B$5:$J$40,8,FALSE),"")</f>
        <v/>
      </c>
      <c r="I23" s="2" t="str">
        <f>IFERROR(VLOOKUP($A23,Deltagerliste!$B$5:$J$40,7,FALSE),"")</f>
        <v/>
      </c>
      <c r="J23" s="2" t="str">
        <f>IFERROR(VLOOKUP($A23,Deltagerliste!$B$5:$J$40,9,FALSE),"")</f>
        <v/>
      </c>
      <c r="K23" s="2" t="str">
        <f>IFERROR(VLOOKUP($A23,Deltagerliste!$B$5:$K$40,10,FALSE),"")</f>
        <v/>
      </c>
      <c r="L23" s="2" t="str">
        <f>IFERROR(VLOOKUP($A23,Deltagerliste!$B$5:$L$40,11,FALSE),"")</f>
        <v/>
      </c>
      <c r="M23" s="38" t="e">
        <f ca="1"/>
        <v>#NUM!</v>
      </c>
      <c r="N23" s="2" t="str">
        <f t="shared" ca="1" si="5"/>
        <v/>
      </c>
      <c r="O23" s="39" t="str">
        <f t="shared" ca="1" si="6"/>
        <v/>
      </c>
      <c r="P23" s="45" t="str">
        <f t="shared" ca="1" si="7"/>
        <v/>
      </c>
      <c r="R23" s="38" t="e">
        <f ca="1"/>
        <v>#NUM!</v>
      </c>
      <c r="S23" s="2" t="str">
        <f t="shared" ca="1" si="0"/>
        <v/>
      </c>
      <c r="T23" s="47" t="str">
        <f t="shared" ca="1" si="1"/>
        <v/>
      </c>
      <c r="U23" s="45" t="str">
        <f t="shared" ca="1" si="2"/>
        <v/>
      </c>
      <c r="W23" s="49" t="str">
        <f t="shared" ca="1" si="8"/>
        <v/>
      </c>
      <c r="X23" s="2" t="str">
        <f t="shared" ca="1" si="9"/>
        <v/>
      </c>
      <c r="Y23" s="2" t="str">
        <f t="shared" ca="1" si="10"/>
        <v/>
      </c>
      <c r="Z23" s="2" t="str">
        <f t="shared" ca="1" si="11"/>
        <v/>
      </c>
      <c r="AA23" s="2" t="str">
        <f t="shared" ca="1" si="12"/>
        <v/>
      </c>
      <c r="AB23" s="40">
        <v>21</v>
      </c>
      <c r="AD23" s="38">
        <v>21</v>
      </c>
      <c r="AE23" s="1" t="str">
        <f>'Indtastning stub'!H30</f>
        <v/>
      </c>
      <c r="AF23" s="1" t="str">
        <f>'Indtastning stub'!N30</f>
        <v/>
      </c>
      <c r="AG23" s="1" t="str">
        <f>'Indtastning stub'!T30</f>
        <v/>
      </c>
      <c r="AH23" s="1" t="str">
        <f>'Indtastning stub'!AT30</f>
        <v/>
      </c>
      <c r="AI23" s="1" t="str">
        <f t="shared" ca="1" si="13"/>
        <v/>
      </c>
      <c r="AJ23" s="1" t="str">
        <f t="shared" ca="1" si="14"/>
        <v/>
      </c>
      <c r="AK23" s="1" t="str">
        <f>'Indtastning stub'!BB30</f>
        <v/>
      </c>
      <c r="AL23" s="1" t="str">
        <f>'Indtastning stub'!BH30</f>
        <v/>
      </c>
      <c r="AM23" s="1" t="str">
        <f>'Indtastning stub'!BN30</f>
        <v/>
      </c>
      <c r="AN23" s="1" t="str">
        <f>'Indtastning stub'!BT30</f>
        <v/>
      </c>
      <c r="AO23" s="1" t="str">
        <f>'Indtastning stub'!CE30</f>
        <v/>
      </c>
      <c r="AP23" s="1">
        <f>'Indtastning stub'!CH30</f>
        <v>0</v>
      </c>
      <c r="AQ23" s="1">
        <f t="shared" ca="1" si="15"/>
        <v>0</v>
      </c>
      <c r="AR23" s="1">
        <f t="shared" ca="1" si="3"/>
        <v>0</v>
      </c>
      <c r="AS23" s="1">
        <f t="shared" si="16"/>
        <v>0</v>
      </c>
      <c r="AT23" s="1">
        <f t="shared" si="4"/>
        <v>0</v>
      </c>
      <c r="AU23" s="1" t="str">
        <f ca="1">'Indtastning stub'!A30</f>
        <v/>
      </c>
      <c r="AV23" s="1" t="str">
        <f ca="1">'Indtastning stub'!B30</f>
        <v/>
      </c>
      <c r="AW23" s="1">
        <f t="shared" si="17"/>
        <v>0</v>
      </c>
      <c r="AX23" s="1">
        <f t="shared" si="18"/>
        <v>0</v>
      </c>
      <c r="AY23" s="1" t="str">
        <f t="shared" ca="1" si="19"/>
        <v/>
      </c>
      <c r="AZ23" s="1">
        <f ca="1"/>
        <v>0</v>
      </c>
      <c r="BA23" s="1">
        <f ca="1"/>
        <v>0</v>
      </c>
      <c r="BB23" s="1" t="e">
        <f ca="1"/>
        <v>#NUM!</v>
      </c>
      <c r="BC23" s="1" t="str">
        <f t="shared" ca="1" si="20"/>
        <v/>
      </c>
      <c r="BD23" s="1" t="str">
        <f t="shared" ca="1" si="21"/>
        <v/>
      </c>
      <c r="BE23" s="1">
        <f ca="1"/>
        <v>0</v>
      </c>
      <c r="BF23" s="1">
        <f ca="1"/>
        <v>0</v>
      </c>
      <c r="BG23" s="1" t="str">
        <f t="shared" ca="1" si="22"/>
        <v/>
      </c>
      <c r="BH23" s="40" t="e">
        <f ca="1"/>
        <v>#NUM!</v>
      </c>
      <c r="BJ23" s="38" t="str">
        <f t="shared" ca="1" si="23"/>
        <v/>
      </c>
      <c r="BK23" s="1" t="str">
        <f t="shared" ca="1" si="24"/>
        <v/>
      </c>
      <c r="BL23" s="1" t="str">
        <f t="shared" ca="1" si="25"/>
        <v/>
      </c>
      <c r="BM23" s="204" t="str">
        <f t="shared" ca="1" si="26"/>
        <v/>
      </c>
      <c r="BN23" s="133"/>
      <c r="BO23" s="38" t="str">
        <f t="shared" ca="1" si="27"/>
        <v/>
      </c>
      <c r="BP23" s="1" t="str">
        <f t="shared" ca="1" si="28"/>
        <v/>
      </c>
      <c r="BQ23" s="1">
        <f t="shared" ca="1" si="29"/>
        <v>0</v>
      </c>
      <c r="BR23" s="1" t="str">
        <f t="shared" ca="1" si="30"/>
        <v/>
      </c>
      <c r="BS23" s="1" t="str">
        <f t="shared" ca="1" si="31"/>
        <v/>
      </c>
      <c r="BT23" s="1" t="str">
        <f t="shared" ca="1" si="32"/>
        <v/>
      </c>
      <c r="BU23" s="1">
        <f ca="1"/>
        <v>0</v>
      </c>
      <c r="BV23" s="1" t="e">
        <f ca="1"/>
        <v>#NUM!</v>
      </c>
      <c r="BW23" s="1" t="e">
        <f t="shared" ca="1" si="33"/>
        <v>#NUM!</v>
      </c>
      <c r="BX23" s="1" t="e">
        <f t="shared" ca="1" si="34"/>
        <v>#NUM!</v>
      </c>
      <c r="BY23" s="1" t="str">
        <f t="shared" ca="1" si="35"/>
        <v/>
      </c>
      <c r="BZ23" s="1" t="str">
        <f t="shared" ca="1" si="36"/>
        <v/>
      </c>
      <c r="CA23" s="1" t="str">
        <f t="shared" ca="1" si="37"/>
        <v/>
      </c>
      <c r="CB23" s="1" t="str">
        <f t="shared" ca="1" si="38"/>
        <v/>
      </c>
      <c r="CC23" s="40" t="str">
        <f t="shared" ca="1" si="39"/>
        <v/>
      </c>
      <c r="CE23" s="38" t="str">
        <f t="shared" ca="1" si="40"/>
        <v/>
      </c>
      <c r="CF23" s="1" t="str">
        <f t="shared" ca="1" si="41"/>
        <v/>
      </c>
      <c r="CG23" s="1" t="str">
        <f t="shared" ca="1" si="42"/>
        <v/>
      </c>
      <c r="CH23" s="204" t="str">
        <f t="shared" ca="1" si="43"/>
        <v/>
      </c>
    </row>
    <row r="24" spans="1:86" x14ac:dyDescent="0.3">
      <c r="A24" s="38">
        <v>22</v>
      </c>
      <c r="B24" s="2" t="str">
        <f>IFERROR(VLOOKUP($A24,Deltagerliste!$B$5:$J$40,4,FALSE),"")</f>
        <v/>
      </c>
      <c r="C24" s="2" t="str">
        <f>IFERROR(VLOOKUP($A24,Deltagerliste!$B$5:$J$40,5,FALSE),"")</f>
        <v/>
      </c>
      <c r="D24" s="2" t="str">
        <f>IFERROR(VLOOKUP($A24,Deltagerliste!$B$5:$J$40,1,FALSE),"")</f>
        <v/>
      </c>
      <c r="E24" s="39" t="str">
        <f>IFERROR(VLOOKUP($A24,Deltagerliste!$B$5:$J$40,2,FALSE),"")</f>
        <v/>
      </c>
      <c r="F24" s="2" t="str">
        <f>IFERROR(VLOOKUP($A24,Deltagerliste!$B$5:$J$40,3,FALSE),"")</f>
        <v/>
      </c>
      <c r="G24" s="2" t="str">
        <f>IFERROR(VLOOKUP($A24,Deltagerliste!$B$5:$J$40,6,FALSE),"")</f>
        <v/>
      </c>
      <c r="H24" s="2" t="str">
        <f>IFERROR(VLOOKUP($A24,Deltagerliste!$B$5:$J$40,8,FALSE),"")</f>
        <v/>
      </c>
      <c r="I24" s="2" t="str">
        <f>IFERROR(VLOOKUP($A24,Deltagerliste!$B$5:$J$40,7,FALSE),"")</f>
        <v/>
      </c>
      <c r="J24" s="2" t="str">
        <f>IFERROR(VLOOKUP($A24,Deltagerliste!$B$5:$J$40,9,FALSE),"")</f>
        <v/>
      </c>
      <c r="K24" s="2" t="str">
        <f>IFERROR(VLOOKUP($A24,Deltagerliste!$B$5:$K$40,10,FALSE),"")</f>
        <v/>
      </c>
      <c r="L24" s="2" t="str">
        <f>IFERROR(VLOOKUP($A24,Deltagerliste!$B$5:$L$40,11,FALSE),"")</f>
        <v/>
      </c>
      <c r="M24" s="38" t="e">
        <f ca="1"/>
        <v>#NUM!</v>
      </c>
      <c r="N24" s="2" t="str">
        <f t="shared" ca="1" si="5"/>
        <v/>
      </c>
      <c r="O24" s="39" t="str">
        <f t="shared" ca="1" si="6"/>
        <v/>
      </c>
      <c r="P24" s="45" t="str">
        <f t="shared" ca="1" si="7"/>
        <v/>
      </c>
      <c r="R24" s="38" t="e">
        <f ca="1"/>
        <v>#NUM!</v>
      </c>
      <c r="S24" s="2" t="str">
        <f t="shared" ca="1" si="0"/>
        <v/>
      </c>
      <c r="T24" s="47" t="str">
        <f t="shared" ca="1" si="1"/>
        <v/>
      </c>
      <c r="U24" s="45" t="str">
        <f t="shared" ca="1" si="2"/>
        <v/>
      </c>
      <c r="W24" s="49" t="str">
        <f t="shared" ca="1" si="8"/>
        <v/>
      </c>
      <c r="X24" s="2" t="str">
        <f t="shared" ca="1" si="9"/>
        <v/>
      </c>
      <c r="Y24" s="2" t="str">
        <f t="shared" ca="1" si="10"/>
        <v/>
      </c>
      <c r="Z24" s="2" t="str">
        <f t="shared" ca="1" si="11"/>
        <v/>
      </c>
      <c r="AA24" s="2" t="str">
        <f t="shared" ca="1" si="12"/>
        <v/>
      </c>
      <c r="AB24" s="40">
        <v>22</v>
      </c>
      <c r="AD24" s="38">
        <v>22</v>
      </c>
      <c r="AE24" s="1" t="str">
        <f>'Indtastning stub'!H31</f>
        <v/>
      </c>
      <c r="AF24" s="1" t="str">
        <f>'Indtastning stub'!N31</f>
        <v/>
      </c>
      <c r="AG24" s="1" t="str">
        <f>'Indtastning stub'!T31</f>
        <v/>
      </c>
      <c r="AH24" s="1" t="str">
        <f>'Indtastning stub'!AT31</f>
        <v/>
      </c>
      <c r="AI24" s="1" t="str">
        <f t="shared" ref="AI24:AI38" ca="1" si="44">E67</f>
        <v/>
      </c>
      <c r="AJ24" s="1" t="str">
        <f t="shared" ref="AJ24:AJ38" ca="1" si="45">E109</f>
        <v/>
      </c>
      <c r="AK24" s="1" t="str">
        <f>'Indtastning stub'!BB31</f>
        <v/>
      </c>
      <c r="AL24" s="1" t="str">
        <f>'Indtastning stub'!BH31</f>
        <v/>
      </c>
      <c r="AM24" s="1" t="str">
        <f>'Indtastning stub'!BN31</f>
        <v/>
      </c>
      <c r="AN24" s="1" t="str">
        <f>'Indtastning stub'!BT31</f>
        <v/>
      </c>
      <c r="AO24" s="1" t="str">
        <f>'Indtastning stub'!CE31</f>
        <v/>
      </c>
      <c r="AP24" s="1">
        <f>'Indtastning stub'!CH31</f>
        <v>0</v>
      </c>
      <c r="AQ24" s="1">
        <f t="shared" ca="1" si="15"/>
        <v>0</v>
      </c>
      <c r="AR24" s="1">
        <f t="shared" ca="1" si="3"/>
        <v>0</v>
      </c>
      <c r="AS24" s="1">
        <f t="shared" si="16"/>
        <v>0</v>
      </c>
      <c r="AT24" s="1">
        <f t="shared" si="4"/>
        <v>0</v>
      </c>
      <c r="AU24" s="1" t="str">
        <f ca="1">'Indtastning stub'!A31</f>
        <v/>
      </c>
      <c r="AV24" s="1" t="str">
        <f ca="1">'Indtastning stub'!B31</f>
        <v/>
      </c>
      <c r="AW24" s="1">
        <f t="shared" si="17"/>
        <v>0</v>
      </c>
      <c r="AX24" s="1">
        <f t="shared" si="18"/>
        <v>0</v>
      </c>
      <c r="AY24" s="1" t="str">
        <f t="shared" ca="1" si="19"/>
        <v/>
      </c>
      <c r="AZ24" s="1">
        <f ca="1"/>
        <v>0</v>
      </c>
      <c r="BA24" s="1">
        <f ca="1"/>
        <v>0</v>
      </c>
      <c r="BB24" s="1" t="e">
        <f ca="1"/>
        <v>#NUM!</v>
      </c>
      <c r="BC24" s="1" t="str">
        <f t="shared" ca="1" si="20"/>
        <v/>
      </c>
      <c r="BD24" s="1" t="str">
        <f t="shared" ca="1" si="21"/>
        <v/>
      </c>
      <c r="BE24" s="1">
        <f ca="1"/>
        <v>0</v>
      </c>
      <c r="BF24" s="1">
        <f ca="1"/>
        <v>0</v>
      </c>
      <c r="BG24" s="1" t="str">
        <f t="shared" ca="1" si="22"/>
        <v/>
      </c>
      <c r="BH24" s="40" t="e">
        <f ca="1"/>
        <v>#NUM!</v>
      </c>
      <c r="BJ24" s="38" t="str">
        <f t="shared" ca="1" si="23"/>
        <v/>
      </c>
      <c r="BK24" s="1" t="str">
        <f t="shared" ca="1" si="24"/>
        <v/>
      </c>
      <c r="BL24" s="1" t="str">
        <f t="shared" ca="1" si="25"/>
        <v/>
      </c>
      <c r="BM24" s="204" t="str">
        <f t="shared" ca="1" si="26"/>
        <v/>
      </c>
      <c r="BN24" s="133"/>
      <c r="BO24" s="38" t="str">
        <f t="shared" ca="1" si="27"/>
        <v/>
      </c>
      <c r="BP24" s="1" t="str">
        <f t="shared" ca="1" si="28"/>
        <v/>
      </c>
      <c r="BQ24" s="1">
        <f t="shared" ca="1" si="29"/>
        <v>0</v>
      </c>
      <c r="BR24" s="1" t="str">
        <f t="shared" ca="1" si="30"/>
        <v/>
      </c>
      <c r="BS24" s="1" t="str">
        <f t="shared" ca="1" si="31"/>
        <v/>
      </c>
      <c r="BT24" s="1" t="str">
        <f t="shared" ca="1" si="32"/>
        <v/>
      </c>
      <c r="BU24" s="1">
        <f ca="1"/>
        <v>0</v>
      </c>
      <c r="BV24" s="1" t="e">
        <f ca="1"/>
        <v>#NUM!</v>
      </c>
      <c r="BW24" s="1" t="e">
        <f t="shared" ca="1" si="33"/>
        <v>#NUM!</v>
      </c>
      <c r="BX24" s="1" t="e">
        <f t="shared" ca="1" si="34"/>
        <v>#NUM!</v>
      </c>
      <c r="BY24" s="1" t="str">
        <f t="shared" ca="1" si="35"/>
        <v/>
      </c>
      <c r="BZ24" s="1" t="str">
        <f t="shared" ca="1" si="36"/>
        <v/>
      </c>
      <c r="CA24" s="1" t="str">
        <f t="shared" ca="1" si="37"/>
        <v/>
      </c>
      <c r="CB24" s="1" t="str">
        <f t="shared" ca="1" si="38"/>
        <v/>
      </c>
      <c r="CC24" s="40" t="str">
        <f t="shared" ca="1" si="39"/>
        <v/>
      </c>
      <c r="CE24" s="38" t="str">
        <f t="shared" ca="1" si="40"/>
        <v/>
      </c>
      <c r="CF24" s="1" t="str">
        <f t="shared" ca="1" si="41"/>
        <v/>
      </c>
      <c r="CG24" s="1" t="str">
        <f t="shared" ca="1" si="42"/>
        <v/>
      </c>
      <c r="CH24" s="204" t="str">
        <f t="shared" ca="1" si="43"/>
        <v/>
      </c>
    </row>
    <row r="25" spans="1:86" x14ac:dyDescent="0.3">
      <c r="A25" s="38">
        <v>23</v>
      </c>
      <c r="B25" s="2" t="str">
        <f>IFERROR(VLOOKUP($A25,Deltagerliste!$B$5:$J$40,4,FALSE),"")</f>
        <v/>
      </c>
      <c r="C25" s="2" t="str">
        <f>IFERROR(VLOOKUP($A25,Deltagerliste!$B$5:$J$40,5,FALSE),"")</f>
        <v/>
      </c>
      <c r="D25" s="2" t="str">
        <f>IFERROR(VLOOKUP($A25,Deltagerliste!$B$5:$J$40,1,FALSE),"")</f>
        <v/>
      </c>
      <c r="E25" s="39" t="str">
        <f>IFERROR(VLOOKUP($A25,Deltagerliste!$B$5:$J$40,2,FALSE),"")</f>
        <v/>
      </c>
      <c r="F25" s="2" t="str">
        <f>IFERROR(VLOOKUP($A25,Deltagerliste!$B$5:$J$40,3,FALSE),"")</f>
        <v/>
      </c>
      <c r="G25" s="2" t="str">
        <f>IFERROR(VLOOKUP($A25,Deltagerliste!$B$5:$J$40,6,FALSE),"")</f>
        <v/>
      </c>
      <c r="H25" s="2" t="str">
        <f>IFERROR(VLOOKUP($A25,Deltagerliste!$B$5:$J$40,8,FALSE),"")</f>
        <v/>
      </c>
      <c r="I25" s="2" t="str">
        <f>IFERROR(VLOOKUP($A25,Deltagerliste!$B$5:$J$40,7,FALSE),"")</f>
        <v/>
      </c>
      <c r="J25" s="2" t="str">
        <f>IFERROR(VLOOKUP($A25,Deltagerliste!$B$5:$J$40,9,FALSE),"")</f>
        <v/>
      </c>
      <c r="K25" s="2" t="str">
        <f>IFERROR(VLOOKUP($A25,Deltagerliste!$B$5:$K$40,10,FALSE),"")</f>
        <v/>
      </c>
      <c r="L25" s="2" t="str">
        <f>IFERROR(VLOOKUP($A25,Deltagerliste!$B$5:$L$40,11,FALSE),"")</f>
        <v/>
      </c>
      <c r="M25" s="38" t="e">
        <f ca="1"/>
        <v>#NUM!</v>
      </c>
      <c r="N25" s="2" t="str">
        <f t="shared" ca="1" si="5"/>
        <v/>
      </c>
      <c r="O25" s="39" t="str">
        <f t="shared" ca="1" si="6"/>
        <v/>
      </c>
      <c r="P25" s="45" t="str">
        <f t="shared" ca="1" si="7"/>
        <v/>
      </c>
      <c r="R25" s="38" t="e">
        <f ca="1"/>
        <v>#NUM!</v>
      </c>
      <c r="S25" s="2" t="str">
        <f t="shared" ca="1" si="0"/>
        <v/>
      </c>
      <c r="T25" s="47" t="str">
        <f t="shared" ca="1" si="1"/>
        <v/>
      </c>
      <c r="U25" s="45" t="str">
        <f t="shared" ca="1" si="2"/>
        <v/>
      </c>
      <c r="W25" s="49" t="str">
        <f t="shared" ca="1" si="8"/>
        <v/>
      </c>
      <c r="X25" s="2" t="str">
        <f t="shared" ca="1" si="9"/>
        <v/>
      </c>
      <c r="Y25" s="2" t="str">
        <f t="shared" ca="1" si="10"/>
        <v/>
      </c>
      <c r="Z25" s="2" t="str">
        <f t="shared" ca="1" si="11"/>
        <v/>
      </c>
      <c r="AA25" s="2" t="str">
        <f t="shared" ca="1" si="12"/>
        <v/>
      </c>
      <c r="AB25" s="40">
        <v>23</v>
      </c>
      <c r="AD25" s="38">
        <v>23</v>
      </c>
      <c r="AE25" s="1" t="str">
        <f>'Indtastning stub'!H32</f>
        <v/>
      </c>
      <c r="AF25" s="1" t="str">
        <f>'Indtastning stub'!N32</f>
        <v/>
      </c>
      <c r="AG25" s="1" t="str">
        <f>'Indtastning stub'!T32</f>
        <v/>
      </c>
      <c r="AH25" s="1" t="str">
        <f>'Indtastning stub'!AT32</f>
        <v/>
      </c>
      <c r="AI25" s="1" t="str">
        <f t="shared" ca="1" si="44"/>
        <v/>
      </c>
      <c r="AJ25" s="1" t="str">
        <f t="shared" ca="1" si="45"/>
        <v/>
      </c>
      <c r="AK25" s="1" t="str">
        <f>'Indtastning stub'!BB32</f>
        <v/>
      </c>
      <c r="AL25" s="1" t="str">
        <f>'Indtastning stub'!BH32</f>
        <v/>
      </c>
      <c r="AM25" s="1" t="str">
        <f>'Indtastning stub'!BN32</f>
        <v/>
      </c>
      <c r="AN25" s="1" t="str">
        <f>'Indtastning stub'!BT32</f>
        <v/>
      </c>
      <c r="AO25" s="1" t="str">
        <f>'Indtastning stub'!CE32</f>
        <v/>
      </c>
      <c r="AP25" s="1">
        <f>'Indtastning stub'!CH32</f>
        <v>0</v>
      </c>
      <c r="AQ25" s="1">
        <f t="shared" ca="1" si="15"/>
        <v>0</v>
      </c>
      <c r="AR25" s="1">
        <f t="shared" ca="1" si="3"/>
        <v>0</v>
      </c>
      <c r="AS25" s="1">
        <f t="shared" si="16"/>
        <v>0</v>
      </c>
      <c r="AT25" s="1">
        <f t="shared" si="4"/>
        <v>0</v>
      </c>
      <c r="AU25" s="1" t="str">
        <f ca="1">'Indtastning stub'!A32</f>
        <v/>
      </c>
      <c r="AV25" s="1" t="str">
        <f ca="1">'Indtastning stub'!B32</f>
        <v/>
      </c>
      <c r="AW25" s="1">
        <f t="shared" si="17"/>
        <v>0</v>
      </c>
      <c r="AX25" s="1">
        <f t="shared" si="18"/>
        <v>0</v>
      </c>
      <c r="AY25" s="1" t="str">
        <f t="shared" ca="1" si="19"/>
        <v/>
      </c>
      <c r="AZ25" s="1">
        <f ca="1"/>
        <v>0</v>
      </c>
      <c r="BA25" s="1">
        <f ca="1"/>
        <v>0</v>
      </c>
      <c r="BB25" s="1" t="e">
        <f ca="1"/>
        <v>#NUM!</v>
      </c>
      <c r="BC25" s="1" t="str">
        <f t="shared" ca="1" si="20"/>
        <v/>
      </c>
      <c r="BD25" s="1" t="str">
        <f t="shared" ca="1" si="21"/>
        <v/>
      </c>
      <c r="BE25" s="1">
        <f ca="1"/>
        <v>0</v>
      </c>
      <c r="BF25" s="1">
        <f ca="1"/>
        <v>0</v>
      </c>
      <c r="BG25" s="1" t="str">
        <f t="shared" ca="1" si="22"/>
        <v/>
      </c>
      <c r="BH25" s="40" t="e">
        <f ca="1"/>
        <v>#NUM!</v>
      </c>
      <c r="BJ25" s="38" t="str">
        <f t="shared" ca="1" si="23"/>
        <v/>
      </c>
      <c r="BK25" s="1" t="str">
        <f t="shared" ca="1" si="24"/>
        <v/>
      </c>
      <c r="BL25" s="1" t="str">
        <f t="shared" ca="1" si="25"/>
        <v/>
      </c>
      <c r="BM25" s="204" t="str">
        <f t="shared" ca="1" si="26"/>
        <v/>
      </c>
      <c r="BN25" s="133"/>
      <c r="BO25" s="38" t="str">
        <f t="shared" ca="1" si="27"/>
        <v/>
      </c>
      <c r="BP25" s="1" t="str">
        <f t="shared" ca="1" si="28"/>
        <v/>
      </c>
      <c r="BQ25" s="1">
        <f t="shared" ca="1" si="29"/>
        <v>0</v>
      </c>
      <c r="BR25" s="1" t="str">
        <f t="shared" ca="1" si="30"/>
        <v/>
      </c>
      <c r="BS25" s="1" t="str">
        <f t="shared" ca="1" si="31"/>
        <v/>
      </c>
      <c r="BT25" s="1" t="str">
        <f t="shared" ca="1" si="32"/>
        <v/>
      </c>
      <c r="BU25" s="1">
        <f ca="1"/>
        <v>0</v>
      </c>
      <c r="BV25" s="1" t="e">
        <f ca="1"/>
        <v>#NUM!</v>
      </c>
      <c r="BW25" s="1" t="e">
        <f t="shared" ca="1" si="33"/>
        <v>#NUM!</v>
      </c>
      <c r="BX25" s="1" t="e">
        <f t="shared" ca="1" si="34"/>
        <v>#NUM!</v>
      </c>
      <c r="BY25" s="1" t="str">
        <f t="shared" ca="1" si="35"/>
        <v/>
      </c>
      <c r="BZ25" s="1" t="str">
        <f t="shared" ca="1" si="36"/>
        <v/>
      </c>
      <c r="CA25" s="1" t="str">
        <f t="shared" ca="1" si="37"/>
        <v/>
      </c>
      <c r="CB25" s="1" t="str">
        <f t="shared" ca="1" si="38"/>
        <v/>
      </c>
      <c r="CC25" s="40" t="str">
        <f t="shared" ca="1" si="39"/>
        <v/>
      </c>
      <c r="CE25" s="38" t="str">
        <f t="shared" ca="1" si="40"/>
        <v/>
      </c>
      <c r="CF25" s="1" t="str">
        <f t="shared" ca="1" si="41"/>
        <v/>
      </c>
      <c r="CG25" s="1" t="str">
        <f t="shared" ca="1" si="42"/>
        <v/>
      </c>
      <c r="CH25" s="204" t="str">
        <f t="shared" ca="1" si="43"/>
        <v/>
      </c>
    </row>
    <row r="26" spans="1:86" x14ac:dyDescent="0.3">
      <c r="A26" s="38">
        <v>24</v>
      </c>
      <c r="B26" s="2" t="str">
        <f>IFERROR(VLOOKUP($A26,Deltagerliste!$B$5:$J$40,4,FALSE),"")</f>
        <v/>
      </c>
      <c r="C26" s="2" t="str">
        <f>IFERROR(VLOOKUP($A26,Deltagerliste!$B$5:$J$40,5,FALSE),"")</f>
        <v/>
      </c>
      <c r="D26" s="2" t="str">
        <f>IFERROR(VLOOKUP($A26,Deltagerliste!$B$5:$J$40,1,FALSE),"")</f>
        <v/>
      </c>
      <c r="E26" s="39" t="str">
        <f>IFERROR(VLOOKUP($A26,Deltagerliste!$B$5:$J$40,2,FALSE),"")</f>
        <v/>
      </c>
      <c r="F26" s="2" t="str">
        <f>IFERROR(VLOOKUP($A26,Deltagerliste!$B$5:$J$40,3,FALSE),"")</f>
        <v/>
      </c>
      <c r="G26" s="2" t="str">
        <f>IFERROR(VLOOKUP($A26,Deltagerliste!$B$5:$J$40,6,FALSE),"")</f>
        <v/>
      </c>
      <c r="H26" s="2" t="str">
        <f>IFERROR(VLOOKUP($A26,Deltagerliste!$B$5:$J$40,8,FALSE),"")</f>
        <v/>
      </c>
      <c r="I26" s="2" t="str">
        <f>IFERROR(VLOOKUP($A26,Deltagerliste!$B$5:$J$40,7,FALSE),"")</f>
        <v/>
      </c>
      <c r="J26" s="2" t="str">
        <f>IFERROR(VLOOKUP($A26,Deltagerliste!$B$5:$J$40,9,FALSE),"")</f>
        <v/>
      </c>
      <c r="K26" s="2" t="str">
        <f>IFERROR(VLOOKUP($A26,Deltagerliste!$B$5:$K$40,10,FALSE),"")</f>
        <v/>
      </c>
      <c r="L26" s="2" t="str">
        <f>IFERROR(VLOOKUP($A26,Deltagerliste!$B$5:$L$40,11,FALSE),"")</f>
        <v/>
      </c>
      <c r="M26" s="38" t="e">
        <f ca="1"/>
        <v>#NUM!</v>
      </c>
      <c r="N26" s="2" t="str">
        <f t="shared" ca="1" si="5"/>
        <v/>
      </c>
      <c r="O26" s="39" t="str">
        <f t="shared" ca="1" si="6"/>
        <v/>
      </c>
      <c r="P26" s="45" t="str">
        <f t="shared" ca="1" si="7"/>
        <v/>
      </c>
      <c r="R26" s="38" t="e">
        <f ca="1"/>
        <v>#NUM!</v>
      </c>
      <c r="S26" s="2" t="str">
        <f t="shared" ca="1" si="0"/>
        <v/>
      </c>
      <c r="T26" s="47" t="str">
        <f t="shared" ca="1" si="1"/>
        <v/>
      </c>
      <c r="U26" s="45" t="str">
        <f t="shared" ca="1" si="2"/>
        <v/>
      </c>
      <c r="W26" s="49" t="str">
        <f t="shared" ca="1" si="8"/>
        <v/>
      </c>
      <c r="X26" s="2" t="str">
        <f t="shared" ca="1" si="9"/>
        <v/>
      </c>
      <c r="Y26" s="2" t="str">
        <f t="shared" ca="1" si="10"/>
        <v/>
      </c>
      <c r="Z26" s="2" t="str">
        <f t="shared" ca="1" si="11"/>
        <v/>
      </c>
      <c r="AA26" s="2" t="str">
        <f t="shared" ca="1" si="12"/>
        <v/>
      </c>
      <c r="AB26" s="40">
        <v>24</v>
      </c>
      <c r="AD26" s="38">
        <v>24</v>
      </c>
      <c r="AE26" s="1" t="str">
        <f>'Indtastning stub'!H33</f>
        <v/>
      </c>
      <c r="AF26" s="1" t="str">
        <f>'Indtastning stub'!N33</f>
        <v/>
      </c>
      <c r="AG26" s="1" t="str">
        <f>'Indtastning stub'!T33</f>
        <v/>
      </c>
      <c r="AH26" s="1" t="str">
        <f>'Indtastning stub'!AT33</f>
        <v/>
      </c>
      <c r="AI26" s="1" t="str">
        <f t="shared" ca="1" si="44"/>
        <v/>
      </c>
      <c r="AJ26" s="1" t="str">
        <f t="shared" ca="1" si="45"/>
        <v/>
      </c>
      <c r="AK26" s="1" t="str">
        <f>'Indtastning stub'!BB33</f>
        <v/>
      </c>
      <c r="AL26" s="1" t="str">
        <f>'Indtastning stub'!BH33</f>
        <v/>
      </c>
      <c r="AM26" s="1" t="str">
        <f>'Indtastning stub'!BN33</f>
        <v/>
      </c>
      <c r="AN26" s="1" t="str">
        <f>'Indtastning stub'!BT33</f>
        <v/>
      </c>
      <c r="AO26" s="1" t="str">
        <f>'Indtastning stub'!CE33</f>
        <v/>
      </c>
      <c r="AP26" s="1">
        <f>'Indtastning stub'!CH33</f>
        <v>0</v>
      </c>
      <c r="AQ26" s="1">
        <f t="shared" ca="1" si="15"/>
        <v>0</v>
      </c>
      <c r="AR26" s="1">
        <f t="shared" ca="1" si="3"/>
        <v>0</v>
      </c>
      <c r="AS26" s="1">
        <f t="shared" si="16"/>
        <v>0</v>
      </c>
      <c r="AT26" s="1">
        <f t="shared" si="4"/>
        <v>0</v>
      </c>
      <c r="AU26" s="1" t="str">
        <f ca="1">'Indtastning stub'!A33</f>
        <v/>
      </c>
      <c r="AV26" s="1" t="str">
        <f ca="1">'Indtastning stub'!B33</f>
        <v/>
      </c>
      <c r="AW26" s="1">
        <f t="shared" si="17"/>
        <v>0</v>
      </c>
      <c r="AX26" s="1">
        <f t="shared" si="18"/>
        <v>0</v>
      </c>
      <c r="AY26" s="1" t="str">
        <f t="shared" ca="1" si="19"/>
        <v/>
      </c>
      <c r="AZ26" s="1">
        <f ca="1"/>
        <v>0</v>
      </c>
      <c r="BA26" s="1">
        <f ca="1"/>
        <v>0</v>
      </c>
      <c r="BB26" s="1" t="e">
        <f ca="1"/>
        <v>#NUM!</v>
      </c>
      <c r="BC26" s="1" t="str">
        <f t="shared" ca="1" si="20"/>
        <v/>
      </c>
      <c r="BD26" s="1" t="str">
        <f t="shared" ca="1" si="21"/>
        <v/>
      </c>
      <c r="BE26" s="1">
        <f ca="1"/>
        <v>0</v>
      </c>
      <c r="BF26" s="1">
        <f ca="1"/>
        <v>0</v>
      </c>
      <c r="BG26" s="1" t="str">
        <f t="shared" ca="1" si="22"/>
        <v/>
      </c>
      <c r="BH26" s="40" t="e">
        <f ca="1"/>
        <v>#NUM!</v>
      </c>
      <c r="BJ26" s="38" t="str">
        <f t="shared" ca="1" si="23"/>
        <v/>
      </c>
      <c r="BK26" s="1" t="str">
        <f t="shared" ca="1" si="24"/>
        <v/>
      </c>
      <c r="BL26" s="1" t="str">
        <f t="shared" ca="1" si="25"/>
        <v/>
      </c>
      <c r="BM26" s="204" t="str">
        <f t="shared" ca="1" si="26"/>
        <v/>
      </c>
      <c r="BN26" s="133"/>
      <c r="BO26" s="38" t="str">
        <f t="shared" ca="1" si="27"/>
        <v/>
      </c>
      <c r="BP26" s="1" t="str">
        <f t="shared" ca="1" si="28"/>
        <v/>
      </c>
      <c r="BQ26" s="1">
        <f t="shared" ca="1" si="29"/>
        <v>0</v>
      </c>
      <c r="BR26" s="1" t="str">
        <f t="shared" ca="1" si="30"/>
        <v/>
      </c>
      <c r="BS26" s="1" t="str">
        <f t="shared" ca="1" si="31"/>
        <v/>
      </c>
      <c r="BT26" s="1" t="str">
        <f t="shared" ca="1" si="32"/>
        <v/>
      </c>
      <c r="BU26" s="1">
        <f ca="1"/>
        <v>0</v>
      </c>
      <c r="BV26" s="1" t="e">
        <f ca="1"/>
        <v>#NUM!</v>
      </c>
      <c r="BW26" s="1" t="e">
        <f t="shared" ca="1" si="33"/>
        <v>#NUM!</v>
      </c>
      <c r="BX26" s="1" t="e">
        <f t="shared" ca="1" si="34"/>
        <v>#NUM!</v>
      </c>
      <c r="BY26" s="1" t="str">
        <f t="shared" ca="1" si="35"/>
        <v/>
      </c>
      <c r="BZ26" s="1" t="str">
        <f t="shared" ca="1" si="36"/>
        <v/>
      </c>
      <c r="CA26" s="1" t="str">
        <f t="shared" ca="1" si="37"/>
        <v/>
      </c>
      <c r="CB26" s="1" t="str">
        <f t="shared" ca="1" si="38"/>
        <v/>
      </c>
      <c r="CC26" s="40" t="str">
        <f t="shared" ca="1" si="39"/>
        <v/>
      </c>
      <c r="CE26" s="38" t="str">
        <f t="shared" ca="1" si="40"/>
        <v/>
      </c>
      <c r="CF26" s="1" t="str">
        <f t="shared" ca="1" si="41"/>
        <v/>
      </c>
      <c r="CG26" s="1" t="str">
        <f t="shared" ca="1" si="42"/>
        <v/>
      </c>
      <c r="CH26" s="204" t="str">
        <f t="shared" ca="1" si="43"/>
        <v/>
      </c>
    </row>
    <row r="27" spans="1:86" x14ac:dyDescent="0.3">
      <c r="A27" s="38">
        <v>25</v>
      </c>
      <c r="B27" s="2" t="str">
        <f>IFERROR(VLOOKUP($A27,Deltagerliste!$B$5:$J$40,4,FALSE),"")</f>
        <v/>
      </c>
      <c r="C27" s="2" t="str">
        <f>IFERROR(VLOOKUP($A27,Deltagerliste!$B$5:$J$40,5,FALSE),"")</f>
        <v/>
      </c>
      <c r="D27" s="2" t="str">
        <f>IFERROR(VLOOKUP($A27,Deltagerliste!$B$5:$J$40,1,FALSE),"")</f>
        <v/>
      </c>
      <c r="E27" s="39" t="str">
        <f>IFERROR(VLOOKUP($A27,Deltagerliste!$B$5:$J$40,2,FALSE),"")</f>
        <v/>
      </c>
      <c r="F27" s="2" t="str">
        <f>IFERROR(VLOOKUP($A27,Deltagerliste!$B$5:$J$40,3,FALSE),"")</f>
        <v/>
      </c>
      <c r="G27" s="2" t="str">
        <f>IFERROR(VLOOKUP($A27,Deltagerliste!$B$5:$J$40,6,FALSE),"")</f>
        <v/>
      </c>
      <c r="H27" s="2" t="str">
        <f>IFERROR(VLOOKUP($A27,Deltagerliste!$B$5:$J$40,8,FALSE),"")</f>
        <v/>
      </c>
      <c r="I27" s="2" t="str">
        <f>IFERROR(VLOOKUP($A27,Deltagerliste!$B$5:$J$40,7,FALSE),"")</f>
        <v/>
      </c>
      <c r="J27" s="2" t="str">
        <f>IFERROR(VLOOKUP($A27,Deltagerliste!$B$5:$J$40,9,FALSE),"")</f>
        <v/>
      </c>
      <c r="K27" s="2" t="str">
        <f>IFERROR(VLOOKUP($A27,Deltagerliste!$B$5:$K$40,10,FALSE),"")</f>
        <v/>
      </c>
      <c r="L27" s="2" t="str">
        <f>IFERROR(VLOOKUP($A27,Deltagerliste!$B$5:$L$40,11,FALSE),"")</f>
        <v/>
      </c>
      <c r="M27" s="38" t="e">
        <f ca="1"/>
        <v>#NUM!</v>
      </c>
      <c r="N27" s="2" t="str">
        <f t="shared" ca="1" si="5"/>
        <v/>
      </c>
      <c r="O27" s="39" t="str">
        <f t="shared" ca="1" si="6"/>
        <v/>
      </c>
      <c r="P27" s="45" t="str">
        <f t="shared" ca="1" si="7"/>
        <v/>
      </c>
      <c r="R27" s="38" t="e">
        <f ca="1"/>
        <v>#NUM!</v>
      </c>
      <c r="S27" s="2" t="str">
        <f t="shared" ca="1" si="0"/>
        <v/>
      </c>
      <c r="T27" s="47" t="str">
        <f t="shared" ca="1" si="1"/>
        <v/>
      </c>
      <c r="U27" s="45" t="str">
        <f t="shared" ca="1" si="2"/>
        <v/>
      </c>
      <c r="W27" s="49" t="str">
        <f t="shared" ca="1" si="8"/>
        <v/>
      </c>
      <c r="X27" s="2" t="str">
        <f t="shared" ca="1" si="9"/>
        <v/>
      </c>
      <c r="Y27" s="2" t="str">
        <f t="shared" ca="1" si="10"/>
        <v/>
      </c>
      <c r="Z27" s="2" t="str">
        <f t="shared" ca="1" si="11"/>
        <v/>
      </c>
      <c r="AA27" s="2" t="str">
        <f t="shared" ca="1" si="12"/>
        <v/>
      </c>
      <c r="AB27" s="40">
        <v>25</v>
      </c>
      <c r="AD27" s="38">
        <v>25</v>
      </c>
      <c r="AE27" s="1" t="str">
        <f>'Indtastning stub'!H34</f>
        <v/>
      </c>
      <c r="AF27" s="1" t="str">
        <f>'Indtastning stub'!N34</f>
        <v/>
      </c>
      <c r="AG27" s="1" t="str">
        <f>'Indtastning stub'!T34</f>
        <v/>
      </c>
      <c r="AH27" s="1" t="str">
        <f>'Indtastning stub'!AT34</f>
        <v/>
      </c>
      <c r="AI27" s="1" t="str">
        <f t="shared" ca="1" si="44"/>
        <v/>
      </c>
      <c r="AJ27" s="1" t="str">
        <f t="shared" ca="1" si="45"/>
        <v/>
      </c>
      <c r="AK27" s="1" t="str">
        <f>'Indtastning stub'!BB34</f>
        <v/>
      </c>
      <c r="AL27" s="1" t="str">
        <f>'Indtastning stub'!BH34</f>
        <v/>
      </c>
      <c r="AM27" s="1" t="str">
        <f>'Indtastning stub'!BN34</f>
        <v/>
      </c>
      <c r="AN27" s="1" t="str">
        <f>'Indtastning stub'!BT34</f>
        <v/>
      </c>
      <c r="AO27" s="1" t="str">
        <f>'Indtastning stub'!CE34</f>
        <v/>
      </c>
      <c r="AP27" s="1">
        <f>'Indtastning stub'!CH34</f>
        <v>0</v>
      </c>
      <c r="AQ27" s="1">
        <f t="shared" ca="1" si="15"/>
        <v>0</v>
      </c>
      <c r="AR27" s="1">
        <f t="shared" ca="1" si="3"/>
        <v>0</v>
      </c>
      <c r="AS27" s="1">
        <f t="shared" si="16"/>
        <v>0</v>
      </c>
      <c r="AT27" s="1">
        <f t="shared" si="4"/>
        <v>0</v>
      </c>
      <c r="AU27" s="1" t="str">
        <f ca="1">'Indtastning stub'!A34</f>
        <v/>
      </c>
      <c r="AV27" s="1" t="str">
        <f ca="1">'Indtastning stub'!B34</f>
        <v/>
      </c>
      <c r="AW27" s="1">
        <f t="shared" si="17"/>
        <v>0</v>
      </c>
      <c r="AX27" s="1">
        <f t="shared" si="18"/>
        <v>0</v>
      </c>
      <c r="AY27" s="1" t="str">
        <f t="shared" ca="1" si="19"/>
        <v/>
      </c>
      <c r="AZ27" s="1">
        <f ca="1"/>
        <v>0</v>
      </c>
      <c r="BA27" s="1">
        <f ca="1"/>
        <v>0</v>
      </c>
      <c r="BB27" s="1" t="e">
        <f ca="1"/>
        <v>#NUM!</v>
      </c>
      <c r="BC27" s="1" t="str">
        <f t="shared" ca="1" si="20"/>
        <v/>
      </c>
      <c r="BD27" s="1" t="str">
        <f t="shared" ca="1" si="21"/>
        <v/>
      </c>
      <c r="BE27" s="1">
        <f ca="1"/>
        <v>0</v>
      </c>
      <c r="BF27" s="1">
        <f ca="1"/>
        <v>0</v>
      </c>
      <c r="BG27" s="1" t="str">
        <f t="shared" ca="1" si="22"/>
        <v/>
      </c>
      <c r="BH27" s="40" t="e">
        <f ca="1"/>
        <v>#NUM!</v>
      </c>
      <c r="BJ27" s="38" t="str">
        <f t="shared" ca="1" si="23"/>
        <v/>
      </c>
      <c r="BK27" s="1" t="str">
        <f t="shared" ca="1" si="24"/>
        <v/>
      </c>
      <c r="BL27" s="1" t="str">
        <f t="shared" ca="1" si="25"/>
        <v/>
      </c>
      <c r="BM27" s="204" t="str">
        <f t="shared" ca="1" si="26"/>
        <v/>
      </c>
      <c r="BN27" s="133"/>
      <c r="BO27" s="38" t="str">
        <f t="shared" ca="1" si="27"/>
        <v/>
      </c>
      <c r="BP27" s="1" t="str">
        <f t="shared" ca="1" si="28"/>
        <v/>
      </c>
      <c r="BQ27" s="1">
        <f t="shared" ca="1" si="29"/>
        <v>0</v>
      </c>
      <c r="BR27" s="1" t="str">
        <f t="shared" ca="1" si="30"/>
        <v/>
      </c>
      <c r="BS27" s="1" t="str">
        <f t="shared" ca="1" si="31"/>
        <v/>
      </c>
      <c r="BT27" s="1" t="str">
        <f t="shared" ca="1" si="32"/>
        <v/>
      </c>
      <c r="BU27" s="1">
        <f ca="1"/>
        <v>0</v>
      </c>
      <c r="BV27" s="1" t="e">
        <f ca="1"/>
        <v>#NUM!</v>
      </c>
      <c r="BW27" s="1" t="e">
        <f t="shared" ca="1" si="33"/>
        <v>#NUM!</v>
      </c>
      <c r="BX27" s="1" t="e">
        <f t="shared" ca="1" si="34"/>
        <v>#NUM!</v>
      </c>
      <c r="BY27" s="1" t="str">
        <f t="shared" ca="1" si="35"/>
        <v/>
      </c>
      <c r="BZ27" s="1" t="str">
        <f t="shared" ca="1" si="36"/>
        <v/>
      </c>
      <c r="CA27" s="1" t="str">
        <f t="shared" ca="1" si="37"/>
        <v/>
      </c>
      <c r="CB27" s="1" t="str">
        <f t="shared" ca="1" si="38"/>
        <v/>
      </c>
      <c r="CC27" s="40" t="str">
        <f t="shared" ca="1" si="39"/>
        <v/>
      </c>
      <c r="CE27" s="38" t="str">
        <f t="shared" ca="1" si="40"/>
        <v/>
      </c>
      <c r="CF27" s="1" t="str">
        <f t="shared" ca="1" si="41"/>
        <v/>
      </c>
      <c r="CG27" s="1" t="str">
        <f t="shared" ca="1" si="42"/>
        <v/>
      </c>
      <c r="CH27" s="204" t="str">
        <f t="shared" ca="1" si="43"/>
        <v/>
      </c>
    </row>
    <row r="28" spans="1:86" x14ac:dyDescent="0.3">
      <c r="A28" s="38">
        <v>26</v>
      </c>
      <c r="B28" s="2" t="str">
        <f>IFERROR(VLOOKUP($A28,Deltagerliste!$B$5:$J$40,4,FALSE),"")</f>
        <v/>
      </c>
      <c r="C28" s="2" t="str">
        <f>IFERROR(VLOOKUP($A28,Deltagerliste!$B$5:$J$40,5,FALSE),"")</f>
        <v/>
      </c>
      <c r="D28" s="2" t="str">
        <f>IFERROR(VLOOKUP($A28,Deltagerliste!$B$5:$J$40,1,FALSE),"")</f>
        <v/>
      </c>
      <c r="E28" s="39" t="str">
        <f>IFERROR(VLOOKUP($A28,Deltagerliste!$B$5:$J$40,2,FALSE),"")</f>
        <v/>
      </c>
      <c r="F28" s="2" t="str">
        <f>IFERROR(VLOOKUP($A28,Deltagerliste!$B$5:$J$40,3,FALSE),"")</f>
        <v/>
      </c>
      <c r="G28" s="2" t="str">
        <f>IFERROR(VLOOKUP($A28,Deltagerliste!$B$5:$J$40,6,FALSE),"")</f>
        <v/>
      </c>
      <c r="H28" s="2" t="str">
        <f>IFERROR(VLOOKUP($A28,Deltagerliste!$B$5:$J$40,8,FALSE),"")</f>
        <v/>
      </c>
      <c r="I28" s="2" t="str">
        <f>IFERROR(VLOOKUP($A28,Deltagerliste!$B$5:$J$40,7,FALSE),"")</f>
        <v/>
      </c>
      <c r="J28" s="2" t="str">
        <f>IFERROR(VLOOKUP($A28,Deltagerliste!$B$5:$J$40,9,FALSE),"")</f>
        <v/>
      </c>
      <c r="K28" s="2" t="str">
        <f>IFERROR(VLOOKUP($A28,Deltagerliste!$B$5:$K$40,10,FALSE),"")</f>
        <v/>
      </c>
      <c r="L28" s="2" t="str">
        <f>IFERROR(VLOOKUP($A28,Deltagerliste!$B$5:$L$40,11,FALSE),"")</f>
        <v/>
      </c>
      <c r="M28" s="38" t="e">
        <f ca="1"/>
        <v>#NUM!</v>
      </c>
      <c r="N28" s="2" t="str">
        <f t="shared" ca="1" si="5"/>
        <v/>
      </c>
      <c r="O28" s="39" t="str">
        <f t="shared" ca="1" si="6"/>
        <v/>
      </c>
      <c r="P28" s="45" t="str">
        <f t="shared" ca="1" si="7"/>
        <v/>
      </c>
      <c r="R28" s="38" t="e">
        <f ca="1"/>
        <v>#NUM!</v>
      </c>
      <c r="S28" s="2" t="str">
        <f t="shared" ca="1" si="0"/>
        <v/>
      </c>
      <c r="T28" s="47" t="str">
        <f t="shared" ca="1" si="1"/>
        <v/>
      </c>
      <c r="U28" s="45" t="str">
        <f t="shared" ca="1" si="2"/>
        <v/>
      </c>
      <c r="W28" s="49" t="str">
        <f t="shared" ca="1" si="8"/>
        <v/>
      </c>
      <c r="X28" s="2" t="str">
        <f t="shared" ca="1" si="9"/>
        <v/>
      </c>
      <c r="Y28" s="2" t="str">
        <f t="shared" ca="1" si="10"/>
        <v/>
      </c>
      <c r="Z28" s="2" t="str">
        <f t="shared" ca="1" si="11"/>
        <v/>
      </c>
      <c r="AA28" s="2" t="str">
        <f t="shared" ca="1" si="12"/>
        <v/>
      </c>
      <c r="AB28" s="40">
        <v>26</v>
      </c>
      <c r="AD28" s="38">
        <v>26</v>
      </c>
      <c r="AE28" s="1" t="str">
        <f>'Indtastning stub'!H35</f>
        <v/>
      </c>
      <c r="AF28" s="1" t="str">
        <f>'Indtastning stub'!N35</f>
        <v/>
      </c>
      <c r="AG28" s="1" t="str">
        <f>'Indtastning stub'!T35</f>
        <v/>
      </c>
      <c r="AH28" s="1" t="str">
        <f>'Indtastning stub'!AT35</f>
        <v/>
      </c>
      <c r="AI28" s="1" t="str">
        <f t="shared" ca="1" si="44"/>
        <v/>
      </c>
      <c r="AJ28" s="1" t="str">
        <f t="shared" ca="1" si="45"/>
        <v/>
      </c>
      <c r="AK28" s="1" t="str">
        <f>'Indtastning stub'!BB35</f>
        <v/>
      </c>
      <c r="AL28" s="1" t="str">
        <f>'Indtastning stub'!BH35</f>
        <v/>
      </c>
      <c r="AM28" s="1" t="str">
        <f>'Indtastning stub'!BN35</f>
        <v/>
      </c>
      <c r="AN28" s="1" t="str">
        <f>'Indtastning stub'!BT35</f>
        <v/>
      </c>
      <c r="AO28" s="1" t="str">
        <f>'Indtastning stub'!CE35</f>
        <v/>
      </c>
      <c r="AP28" s="1">
        <f>'Indtastning stub'!CH35</f>
        <v>0</v>
      </c>
      <c r="AQ28" s="1">
        <f t="shared" ca="1" si="15"/>
        <v>0</v>
      </c>
      <c r="AR28" s="1">
        <f t="shared" ca="1" si="3"/>
        <v>0</v>
      </c>
      <c r="AS28" s="1">
        <f t="shared" si="16"/>
        <v>0</v>
      </c>
      <c r="AT28" s="1">
        <f t="shared" si="4"/>
        <v>0</v>
      </c>
      <c r="AU28" s="1" t="str">
        <f ca="1">'Indtastning stub'!A35</f>
        <v/>
      </c>
      <c r="AV28" s="1" t="str">
        <f ca="1">'Indtastning stub'!B35</f>
        <v/>
      </c>
      <c r="AW28" s="1">
        <f t="shared" si="17"/>
        <v>0</v>
      </c>
      <c r="AX28" s="1">
        <f t="shared" si="18"/>
        <v>0</v>
      </c>
      <c r="AY28" s="1" t="str">
        <f t="shared" ca="1" si="19"/>
        <v/>
      </c>
      <c r="AZ28" s="1">
        <f ca="1"/>
        <v>0</v>
      </c>
      <c r="BA28" s="1">
        <f ca="1"/>
        <v>0</v>
      </c>
      <c r="BB28" s="1" t="e">
        <f ca="1"/>
        <v>#NUM!</v>
      </c>
      <c r="BC28" s="1" t="str">
        <f t="shared" ca="1" si="20"/>
        <v/>
      </c>
      <c r="BD28" s="1" t="str">
        <f t="shared" ca="1" si="21"/>
        <v/>
      </c>
      <c r="BE28" s="1">
        <f ca="1"/>
        <v>0</v>
      </c>
      <c r="BF28" s="1">
        <f ca="1"/>
        <v>0</v>
      </c>
      <c r="BG28" s="1" t="str">
        <f t="shared" ca="1" si="22"/>
        <v/>
      </c>
      <c r="BH28" s="40" t="e">
        <f ca="1"/>
        <v>#NUM!</v>
      </c>
      <c r="BJ28" s="38" t="str">
        <f t="shared" ca="1" si="23"/>
        <v/>
      </c>
      <c r="BK28" s="1" t="str">
        <f t="shared" ca="1" si="24"/>
        <v/>
      </c>
      <c r="BL28" s="1" t="str">
        <f t="shared" ca="1" si="25"/>
        <v/>
      </c>
      <c r="BM28" s="204" t="str">
        <f t="shared" ca="1" si="26"/>
        <v/>
      </c>
      <c r="BN28" s="133"/>
      <c r="BO28" s="38" t="str">
        <f t="shared" ca="1" si="27"/>
        <v/>
      </c>
      <c r="BP28" s="1" t="str">
        <f t="shared" ca="1" si="28"/>
        <v/>
      </c>
      <c r="BQ28" s="1">
        <f t="shared" ca="1" si="29"/>
        <v>0</v>
      </c>
      <c r="BR28" s="1" t="str">
        <f t="shared" ca="1" si="30"/>
        <v/>
      </c>
      <c r="BS28" s="1" t="str">
        <f t="shared" ca="1" si="31"/>
        <v/>
      </c>
      <c r="BT28" s="1" t="str">
        <f t="shared" ca="1" si="32"/>
        <v/>
      </c>
      <c r="BU28" s="1">
        <f ca="1"/>
        <v>0</v>
      </c>
      <c r="BV28" s="1" t="e">
        <f ca="1"/>
        <v>#NUM!</v>
      </c>
      <c r="BW28" s="1" t="e">
        <f t="shared" ca="1" si="33"/>
        <v>#NUM!</v>
      </c>
      <c r="BX28" s="1" t="e">
        <f t="shared" ca="1" si="34"/>
        <v>#NUM!</v>
      </c>
      <c r="BY28" s="1" t="str">
        <f t="shared" ca="1" si="35"/>
        <v/>
      </c>
      <c r="BZ28" s="1" t="str">
        <f t="shared" ca="1" si="36"/>
        <v/>
      </c>
      <c r="CA28" s="1" t="str">
        <f t="shared" ca="1" si="37"/>
        <v/>
      </c>
      <c r="CB28" s="1" t="str">
        <f t="shared" ca="1" si="38"/>
        <v/>
      </c>
      <c r="CC28" s="40" t="str">
        <f t="shared" ca="1" si="39"/>
        <v/>
      </c>
      <c r="CE28" s="38" t="str">
        <f t="shared" ca="1" si="40"/>
        <v/>
      </c>
      <c r="CF28" s="1" t="str">
        <f t="shared" ca="1" si="41"/>
        <v/>
      </c>
      <c r="CG28" s="1" t="str">
        <f t="shared" ca="1" si="42"/>
        <v/>
      </c>
      <c r="CH28" s="204" t="str">
        <f t="shared" ca="1" si="43"/>
        <v/>
      </c>
    </row>
    <row r="29" spans="1:86" x14ac:dyDescent="0.3">
      <c r="A29" s="38">
        <v>27</v>
      </c>
      <c r="B29" s="2" t="str">
        <f>IFERROR(VLOOKUP($A29,Deltagerliste!$B$5:$J$40,4,FALSE),"")</f>
        <v/>
      </c>
      <c r="C29" s="2" t="str">
        <f>IFERROR(VLOOKUP($A29,Deltagerliste!$B$5:$J$40,5,FALSE),"")</f>
        <v/>
      </c>
      <c r="D29" s="2" t="str">
        <f>IFERROR(VLOOKUP($A29,Deltagerliste!$B$5:$J$40,1,FALSE),"")</f>
        <v/>
      </c>
      <c r="E29" s="39" t="str">
        <f>IFERROR(VLOOKUP($A29,Deltagerliste!$B$5:$J$40,2,FALSE),"")</f>
        <v/>
      </c>
      <c r="F29" s="2" t="str">
        <f>IFERROR(VLOOKUP($A29,Deltagerliste!$B$5:$J$40,3,FALSE),"")</f>
        <v/>
      </c>
      <c r="G29" s="2" t="str">
        <f>IFERROR(VLOOKUP($A29,Deltagerliste!$B$5:$J$40,6,FALSE),"")</f>
        <v/>
      </c>
      <c r="H29" s="2" t="str">
        <f>IFERROR(VLOOKUP($A29,Deltagerliste!$B$5:$J$40,8,FALSE),"")</f>
        <v/>
      </c>
      <c r="I29" s="2" t="str">
        <f>IFERROR(VLOOKUP($A29,Deltagerliste!$B$5:$J$40,7,FALSE),"")</f>
        <v/>
      </c>
      <c r="J29" s="2" t="str">
        <f>IFERROR(VLOOKUP($A29,Deltagerliste!$B$5:$J$40,9,FALSE),"")</f>
        <v/>
      </c>
      <c r="K29" s="2" t="str">
        <f>IFERROR(VLOOKUP($A29,Deltagerliste!$B$5:$K$40,10,FALSE),"")</f>
        <v/>
      </c>
      <c r="L29" s="2" t="str">
        <f>IFERROR(VLOOKUP($A29,Deltagerliste!$B$5:$L$40,11,FALSE),"")</f>
        <v/>
      </c>
      <c r="M29" s="38" t="e">
        <f ca="1"/>
        <v>#NUM!</v>
      </c>
      <c r="N29" s="2" t="str">
        <f t="shared" ca="1" si="5"/>
        <v/>
      </c>
      <c r="O29" s="39" t="str">
        <f t="shared" ca="1" si="6"/>
        <v/>
      </c>
      <c r="P29" s="45" t="str">
        <f t="shared" ca="1" si="7"/>
        <v/>
      </c>
      <c r="R29" s="38" t="e">
        <f ca="1"/>
        <v>#NUM!</v>
      </c>
      <c r="S29" s="2" t="str">
        <f t="shared" ca="1" si="0"/>
        <v/>
      </c>
      <c r="T29" s="47" t="str">
        <f t="shared" ca="1" si="1"/>
        <v/>
      </c>
      <c r="U29" s="45" t="str">
        <f t="shared" ca="1" si="2"/>
        <v/>
      </c>
      <c r="W29" s="49" t="str">
        <f t="shared" ca="1" si="8"/>
        <v/>
      </c>
      <c r="X29" s="2" t="str">
        <f t="shared" ca="1" si="9"/>
        <v/>
      </c>
      <c r="Y29" s="2" t="str">
        <f t="shared" ca="1" si="10"/>
        <v/>
      </c>
      <c r="Z29" s="2" t="str">
        <f t="shared" ca="1" si="11"/>
        <v/>
      </c>
      <c r="AA29" s="2" t="str">
        <f t="shared" ca="1" si="12"/>
        <v/>
      </c>
      <c r="AB29" s="40">
        <v>27</v>
      </c>
      <c r="AD29" s="38">
        <v>27</v>
      </c>
      <c r="AE29" s="1" t="str">
        <f>'Indtastning stub'!H36</f>
        <v/>
      </c>
      <c r="AF29" s="1" t="str">
        <f>'Indtastning stub'!N36</f>
        <v/>
      </c>
      <c r="AG29" s="1" t="str">
        <f>'Indtastning stub'!T36</f>
        <v/>
      </c>
      <c r="AH29" s="1" t="str">
        <f>'Indtastning stub'!AT36</f>
        <v/>
      </c>
      <c r="AI29" s="1" t="str">
        <f t="shared" ca="1" si="44"/>
        <v/>
      </c>
      <c r="AJ29" s="1" t="str">
        <f t="shared" ca="1" si="45"/>
        <v/>
      </c>
      <c r="AK29" s="1" t="str">
        <f>'Indtastning stub'!BB36</f>
        <v/>
      </c>
      <c r="AL29" s="1" t="str">
        <f>'Indtastning stub'!BH36</f>
        <v/>
      </c>
      <c r="AM29" s="1" t="str">
        <f>'Indtastning stub'!BN36</f>
        <v/>
      </c>
      <c r="AN29" s="1" t="str">
        <f>'Indtastning stub'!BT36</f>
        <v/>
      </c>
      <c r="AO29" s="1" t="str">
        <f>'Indtastning stub'!CE36</f>
        <v/>
      </c>
      <c r="AP29" s="1">
        <f>'Indtastning stub'!CH36</f>
        <v>0</v>
      </c>
      <c r="AQ29" s="1">
        <f t="shared" ca="1" si="15"/>
        <v>0</v>
      </c>
      <c r="AR29" s="1">
        <f t="shared" ca="1" si="3"/>
        <v>0</v>
      </c>
      <c r="AS29" s="1">
        <f t="shared" si="16"/>
        <v>0</v>
      </c>
      <c r="AT29" s="1">
        <f t="shared" si="4"/>
        <v>0</v>
      </c>
      <c r="AU29" s="1" t="str">
        <f ca="1">'Indtastning stub'!A36</f>
        <v/>
      </c>
      <c r="AV29" s="1" t="str">
        <f ca="1">'Indtastning stub'!B36</f>
        <v/>
      </c>
      <c r="AW29" s="1">
        <f t="shared" si="17"/>
        <v>0</v>
      </c>
      <c r="AX29" s="1">
        <f t="shared" si="18"/>
        <v>0</v>
      </c>
      <c r="AY29" s="1" t="str">
        <f t="shared" ca="1" si="19"/>
        <v/>
      </c>
      <c r="AZ29" s="1">
        <f ca="1"/>
        <v>0</v>
      </c>
      <c r="BA29" s="1">
        <f ca="1"/>
        <v>0</v>
      </c>
      <c r="BB29" s="1" t="e">
        <f ca="1"/>
        <v>#NUM!</v>
      </c>
      <c r="BC29" s="1" t="str">
        <f t="shared" ca="1" si="20"/>
        <v/>
      </c>
      <c r="BD29" s="1" t="str">
        <f t="shared" ca="1" si="21"/>
        <v/>
      </c>
      <c r="BE29" s="1">
        <f ca="1"/>
        <v>0</v>
      </c>
      <c r="BF29" s="1">
        <f ca="1"/>
        <v>0</v>
      </c>
      <c r="BG29" s="1" t="str">
        <f t="shared" ca="1" si="22"/>
        <v/>
      </c>
      <c r="BH29" s="40" t="e">
        <f ca="1"/>
        <v>#NUM!</v>
      </c>
      <c r="BJ29" s="38" t="str">
        <f t="shared" ca="1" si="23"/>
        <v/>
      </c>
      <c r="BK29" s="1" t="str">
        <f t="shared" ca="1" si="24"/>
        <v/>
      </c>
      <c r="BL29" s="1" t="str">
        <f t="shared" ca="1" si="25"/>
        <v/>
      </c>
      <c r="BM29" s="204" t="str">
        <f t="shared" ca="1" si="26"/>
        <v/>
      </c>
      <c r="BN29" s="133"/>
      <c r="BO29" s="38" t="str">
        <f t="shared" ca="1" si="27"/>
        <v/>
      </c>
      <c r="BP29" s="1" t="str">
        <f t="shared" ca="1" si="28"/>
        <v/>
      </c>
      <c r="BQ29" s="1">
        <f t="shared" ca="1" si="29"/>
        <v>0</v>
      </c>
      <c r="BR29" s="1" t="str">
        <f t="shared" ca="1" si="30"/>
        <v/>
      </c>
      <c r="BS29" s="1" t="str">
        <f t="shared" ca="1" si="31"/>
        <v/>
      </c>
      <c r="BT29" s="1" t="str">
        <f t="shared" ca="1" si="32"/>
        <v/>
      </c>
      <c r="BU29" s="1">
        <f ca="1"/>
        <v>0</v>
      </c>
      <c r="BV29" s="1" t="e">
        <f ca="1"/>
        <v>#NUM!</v>
      </c>
      <c r="BW29" s="1" t="e">
        <f t="shared" ca="1" si="33"/>
        <v>#NUM!</v>
      </c>
      <c r="BX29" s="1" t="e">
        <f t="shared" ca="1" si="34"/>
        <v>#NUM!</v>
      </c>
      <c r="BY29" s="1" t="str">
        <f t="shared" ca="1" si="35"/>
        <v/>
      </c>
      <c r="BZ29" s="1" t="str">
        <f t="shared" ca="1" si="36"/>
        <v/>
      </c>
      <c r="CA29" s="1" t="str">
        <f t="shared" ca="1" si="37"/>
        <v/>
      </c>
      <c r="CB29" s="1" t="str">
        <f t="shared" ca="1" si="38"/>
        <v/>
      </c>
      <c r="CC29" s="40" t="str">
        <f t="shared" ca="1" si="39"/>
        <v/>
      </c>
      <c r="CE29" s="38" t="str">
        <f t="shared" ca="1" si="40"/>
        <v/>
      </c>
      <c r="CF29" s="1" t="str">
        <f t="shared" ca="1" si="41"/>
        <v/>
      </c>
      <c r="CG29" s="1" t="str">
        <f t="shared" ca="1" si="42"/>
        <v/>
      </c>
      <c r="CH29" s="204" t="str">
        <f t="shared" ca="1" si="43"/>
        <v/>
      </c>
    </row>
    <row r="30" spans="1:86" x14ac:dyDescent="0.3">
      <c r="A30" s="38">
        <v>28</v>
      </c>
      <c r="B30" s="2" t="str">
        <f>IFERROR(VLOOKUP($A30,Deltagerliste!$B$5:$J$40,4,FALSE),"")</f>
        <v/>
      </c>
      <c r="C30" s="2" t="str">
        <f>IFERROR(VLOOKUP($A30,Deltagerliste!$B$5:$J$40,5,FALSE),"")</f>
        <v/>
      </c>
      <c r="D30" s="2" t="str">
        <f>IFERROR(VLOOKUP($A30,Deltagerliste!$B$5:$J$40,1,FALSE),"")</f>
        <v/>
      </c>
      <c r="E30" s="39" t="str">
        <f>IFERROR(VLOOKUP($A30,Deltagerliste!$B$5:$J$40,2,FALSE),"")</f>
        <v/>
      </c>
      <c r="F30" s="2" t="str">
        <f>IFERROR(VLOOKUP($A30,Deltagerliste!$B$5:$J$40,3,FALSE),"")</f>
        <v/>
      </c>
      <c r="G30" s="2" t="str">
        <f>IFERROR(VLOOKUP($A30,Deltagerliste!$B$5:$J$40,6,FALSE),"")</f>
        <v/>
      </c>
      <c r="H30" s="2" t="str">
        <f>IFERROR(VLOOKUP($A30,Deltagerliste!$B$5:$J$40,8,FALSE),"")</f>
        <v/>
      </c>
      <c r="I30" s="2" t="str">
        <f>IFERROR(VLOOKUP($A30,Deltagerliste!$B$5:$J$40,7,FALSE),"")</f>
        <v/>
      </c>
      <c r="J30" s="2" t="str">
        <f>IFERROR(VLOOKUP($A30,Deltagerliste!$B$5:$J$40,9,FALSE),"")</f>
        <v/>
      </c>
      <c r="K30" s="2" t="str">
        <f>IFERROR(VLOOKUP($A30,Deltagerliste!$B$5:$K$40,10,FALSE),"")</f>
        <v/>
      </c>
      <c r="L30" s="2" t="str">
        <f>IFERROR(VLOOKUP($A30,Deltagerliste!$B$5:$L$40,11,FALSE),"")</f>
        <v/>
      </c>
      <c r="M30" s="38" t="e">
        <f ca="1"/>
        <v>#NUM!</v>
      </c>
      <c r="N30" s="2" t="str">
        <f t="shared" ca="1" si="5"/>
        <v/>
      </c>
      <c r="O30" s="39" t="str">
        <f t="shared" ca="1" si="6"/>
        <v/>
      </c>
      <c r="P30" s="45" t="str">
        <f t="shared" ca="1" si="7"/>
        <v/>
      </c>
      <c r="R30" s="38" t="e">
        <f ca="1"/>
        <v>#NUM!</v>
      </c>
      <c r="S30" s="2" t="str">
        <f t="shared" ca="1" si="0"/>
        <v/>
      </c>
      <c r="T30" s="47" t="str">
        <f t="shared" ca="1" si="1"/>
        <v/>
      </c>
      <c r="U30" s="45" t="str">
        <f t="shared" ca="1" si="2"/>
        <v/>
      </c>
      <c r="W30" s="49" t="str">
        <f t="shared" ca="1" si="8"/>
        <v/>
      </c>
      <c r="X30" s="2" t="str">
        <f t="shared" ca="1" si="9"/>
        <v/>
      </c>
      <c r="Y30" s="2" t="str">
        <f t="shared" ca="1" si="10"/>
        <v/>
      </c>
      <c r="Z30" s="2" t="str">
        <f t="shared" ca="1" si="11"/>
        <v/>
      </c>
      <c r="AA30" s="2" t="str">
        <f t="shared" ca="1" si="12"/>
        <v/>
      </c>
      <c r="AB30" s="40">
        <v>28</v>
      </c>
      <c r="AD30" s="38">
        <v>28</v>
      </c>
      <c r="AE30" s="1" t="str">
        <f>'Indtastning stub'!H37</f>
        <v/>
      </c>
      <c r="AF30" s="1" t="str">
        <f>'Indtastning stub'!N37</f>
        <v/>
      </c>
      <c r="AG30" s="1" t="str">
        <f>'Indtastning stub'!T37</f>
        <v/>
      </c>
      <c r="AH30" s="1" t="str">
        <f>'Indtastning stub'!AT37</f>
        <v/>
      </c>
      <c r="AI30" s="1" t="str">
        <f t="shared" ca="1" si="44"/>
        <v/>
      </c>
      <c r="AJ30" s="1" t="str">
        <f t="shared" ca="1" si="45"/>
        <v/>
      </c>
      <c r="AK30" s="1" t="str">
        <f>'Indtastning stub'!BB37</f>
        <v/>
      </c>
      <c r="AL30" s="1" t="str">
        <f>'Indtastning stub'!BH37</f>
        <v/>
      </c>
      <c r="AM30" s="1" t="str">
        <f>'Indtastning stub'!BN37</f>
        <v/>
      </c>
      <c r="AN30" s="1" t="str">
        <f>'Indtastning stub'!BT37</f>
        <v/>
      </c>
      <c r="AO30" s="1" t="str">
        <f>'Indtastning stub'!CE37</f>
        <v/>
      </c>
      <c r="AP30" s="1">
        <f>'Indtastning stub'!CH37</f>
        <v>0</v>
      </c>
      <c r="AQ30" s="1">
        <f t="shared" ca="1" si="15"/>
        <v>0</v>
      </c>
      <c r="AR30" s="1">
        <f t="shared" ca="1" si="3"/>
        <v>0</v>
      </c>
      <c r="AS30" s="1">
        <f t="shared" si="16"/>
        <v>0</v>
      </c>
      <c r="AT30" s="1">
        <f t="shared" si="4"/>
        <v>0</v>
      </c>
      <c r="AU30" s="1" t="str">
        <f ca="1">'Indtastning stub'!A37</f>
        <v/>
      </c>
      <c r="AV30" s="1" t="str">
        <f ca="1">'Indtastning stub'!B37</f>
        <v/>
      </c>
      <c r="AW30" s="1">
        <f t="shared" si="17"/>
        <v>0</v>
      </c>
      <c r="AX30" s="1">
        <f t="shared" si="18"/>
        <v>0</v>
      </c>
      <c r="AY30" s="1" t="str">
        <f t="shared" ca="1" si="19"/>
        <v/>
      </c>
      <c r="AZ30" s="1">
        <f ca="1"/>
        <v>0</v>
      </c>
      <c r="BA30" s="1">
        <f ca="1"/>
        <v>0</v>
      </c>
      <c r="BB30" s="1" t="e">
        <f ca="1"/>
        <v>#NUM!</v>
      </c>
      <c r="BC30" s="1" t="str">
        <f t="shared" ca="1" si="20"/>
        <v/>
      </c>
      <c r="BD30" s="1" t="str">
        <f t="shared" ca="1" si="21"/>
        <v/>
      </c>
      <c r="BE30" s="1">
        <f ca="1"/>
        <v>0</v>
      </c>
      <c r="BF30" s="1">
        <f ca="1"/>
        <v>0</v>
      </c>
      <c r="BG30" s="1" t="str">
        <f t="shared" ca="1" si="22"/>
        <v/>
      </c>
      <c r="BH30" s="40" t="e">
        <f ca="1"/>
        <v>#NUM!</v>
      </c>
      <c r="BJ30" s="38" t="str">
        <f t="shared" ca="1" si="23"/>
        <v/>
      </c>
      <c r="BK30" s="1" t="str">
        <f t="shared" ca="1" si="24"/>
        <v/>
      </c>
      <c r="BL30" s="1" t="str">
        <f t="shared" ca="1" si="25"/>
        <v/>
      </c>
      <c r="BM30" s="204" t="str">
        <f t="shared" ca="1" si="26"/>
        <v/>
      </c>
      <c r="BN30" s="133"/>
      <c r="BO30" s="38" t="str">
        <f t="shared" ca="1" si="27"/>
        <v/>
      </c>
      <c r="BP30" s="1" t="str">
        <f t="shared" ca="1" si="28"/>
        <v/>
      </c>
      <c r="BQ30" s="1">
        <f t="shared" ca="1" si="29"/>
        <v>0</v>
      </c>
      <c r="BR30" s="1" t="str">
        <f t="shared" ca="1" si="30"/>
        <v/>
      </c>
      <c r="BS30" s="1" t="str">
        <f t="shared" ca="1" si="31"/>
        <v/>
      </c>
      <c r="BT30" s="1" t="str">
        <f t="shared" ca="1" si="32"/>
        <v/>
      </c>
      <c r="BU30" s="1">
        <f ca="1"/>
        <v>0</v>
      </c>
      <c r="BV30" s="1" t="e">
        <f ca="1"/>
        <v>#NUM!</v>
      </c>
      <c r="BW30" s="1" t="e">
        <f t="shared" ca="1" si="33"/>
        <v>#NUM!</v>
      </c>
      <c r="BX30" s="1" t="e">
        <f t="shared" ca="1" si="34"/>
        <v>#NUM!</v>
      </c>
      <c r="BY30" s="1" t="str">
        <f t="shared" ca="1" si="35"/>
        <v/>
      </c>
      <c r="BZ30" s="1" t="str">
        <f t="shared" ca="1" si="36"/>
        <v/>
      </c>
      <c r="CA30" s="1" t="str">
        <f t="shared" ca="1" si="37"/>
        <v/>
      </c>
      <c r="CB30" s="1" t="str">
        <f t="shared" ca="1" si="38"/>
        <v/>
      </c>
      <c r="CC30" s="40" t="str">
        <f t="shared" ca="1" si="39"/>
        <v/>
      </c>
      <c r="CE30" s="38" t="str">
        <f t="shared" ca="1" si="40"/>
        <v/>
      </c>
      <c r="CF30" s="1" t="str">
        <f t="shared" ca="1" si="41"/>
        <v/>
      </c>
      <c r="CG30" s="1" t="str">
        <f t="shared" ca="1" si="42"/>
        <v/>
      </c>
      <c r="CH30" s="204" t="str">
        <f t="shared" ca="1" si="43"/>
        <v/>
      </c>
    </row>
    <row r="31" spans="1:86" x14ac:dyDescent="0.3">
      <c r="A31" s="38">
        <v>29</v>
      </c>
      <c r="B31" s="2" t="str">
        <f>IFERROR(VLOOKUP($A31,Deltagerliste!$B$5:$J$40,4,FALSE),"")</f>
        <v/>
      </c>
      <c r="C31" s="2" t="str">
        <f>IFERROR(VLOOKUP($A31,Deltagerliste!$B$5:$J$40,5,FALSE),"")</f>
        <v/>
      </c>
      <c r="D31" s="2" t="str">
        <f>IFERROR(VLOOKUP($A31,Deltagerliste!$B$5:$J$40,1,FALSE),"")</f>
        <v/>
      </c>
      <c r="E31" s="39" t="str">
        <f>IFERROR(VLOOKUP($A31,Deltagerliste!$B$5:$J$40,2,FALSE),"")</f>
        <v/>
      </c>
      <c r="F31" s="2" t="str">
        <f>IFERROR(VLOOKUP($A31,Deltagerliste!$B$5:$J$40,3,FALSE),"")</f>
        <v/>
      </c>
      <c r="G31" s="2" t="str">
        <f>IFERROR(VLOOKUP($A31,Deltagerliste!$B$5:$J$40,6,FALSE),"")</f>
        <v/>
      </c>
      <c r="H31" s="2" t="str">
        <f>IFERROR(VLOOKUP($A31,Deltagerliste!$B$5:$J$40,8,FALSE),"")</f>
        <v/>
      </c>
      <c r="I31" s="2" t="str">
        <f>IFERROR(VLOOKUP($A31,Deltagerliste!$B$5:$J$40,7,FALSE),"")</f>
        <v/>
      </c>
      <c r="J31" s="2" t="str">
        <f>IFERROR(VLOOKUP($A31,Deltagerliste!$B$5:$J$40,9,FALSE),"")</f>
        <v/>
      </c>
      <c r="K31" s="2" t="str">
        <f>IFERROR(VLOOKUP($A31,Deltagerliste!$B$5:$K$40,10,FALSE),"")</f>
        <v/>
      </c>
      <c r="L31" s="2" t="str">
        <f>IFERROR(VLOOKUP($A31,Deltagerliste!$B$5:$L$40,11,FALSE),"")</f>
        <v/>
      </c>
      <c r="M31" s="38" t="e">
        <f ca="1"/>
        <v>#NUM!</v>
      </c>
      <c r="N31" s="2" t="str">
        <f t="shared" ca="1" si="5"/>
        <v/>
      </c>
      <c r="O31" s="39" t="str">
        <f t="shared" ca="1" si="6"/>
        <v/>
      </c>
      <c r="P31" s="45" t="str">
        <f t="shared" ca="1" si="7"/>
        <v/>
      </c>
      <c r="R31" s="38" t="e">
        <f ca="1"/>
        <v>#NUM!</v>
      </c>
      <c r="S31" s="2" t="str">
        <f t="shared" ca="1" si="0"/>
        <v/>
      </c>
      <c r="T31" s="47" t="str">
        <f t="shared" ca="1" si="1"/>
        <v/>
      </c>
      <c r="U31" s="45" t="str">
        <f t="shared" ca="1" si="2"/>
        <v/>
      </c>
      <c r="W31" s="49" t="str">
        <f t="shared" ca="1" si="8"/>
        <v/>
      </c>
      <c r="X31" s="2" t="str">
        <f t="shared" ca="1" si="9"/>
        <v/>
      </c>
      <c r="Y31" s="2" t="str">
        <f t="shared" ca="1" si="10"/>
        <v/>
      </c>
      <c r="Z31" s="2" t="str">
        <f t="shared" ca="1" si="11"/>
        <v/>
      </c>
      <c r="AA31" s="2" t="str">
        <f t="shared" ca="1" si="12"/>
        <v/>
      </c>
      <c r="AB31" s="40">
        <v>29</v>
      </c>
      <c r="AD31" s="38">
        <v>29</v>
      </c>
      <c r="AE31" s="1" t="str">
        <f>'Indtastning stub'!H38</f>
        <v/>
      </c>
      <c r="AF31" s="1" t="str">
        <f>'Indtastning stub'!N38</f>
        <v/>
      </c>
      <c r="AG31" s="1" t="str">
        <f>'Indtastning stub'!T38</f>
        <v/>
      </c>
      <c r="AH31" s="1" t="str">
        <f>'Indtastning stub'!AT38</f>
        <v/>
      </c>
      <c r="AI31" s="1" t="str">
        <f t="shared" ca="1" si="44"/>
        <v/>
      </c>
      <c r="AJ31" s="1" t="str">
        <f t="shared" ca="1" si="45"/>
        <v/>
      </c>
      <c r="AK31" s="1" t="str">
        <f>'Indtastning stub'!BB38</f>
        <v/>
      </c>
      <c r="AL31" s="1" t="str">
        <f>'Indtastning stub'!BH38</f>
        <v/>
      </c>
      <c r="AM31" s="1" t="str">
        <f>'Indtastning stub'!BN38</f>
        <v/>
      </c>
      <c r="AN31" s="1" t="str">
        <f>'Indtastning stub'!BT38</f>
        <v/>
      </c>
      <c r="AO31" s="1" t="str">
        <f>'Indtastning stub'!CE38</f>
        <v/>
      </c>
      <c r="AP31" s="1">
        <f>'Indtastning stub'!CH38</f>
        <v>0</v>
      </c>
      <c r="AQ31" s="1">
        <f t="shared" ca="1" si="15"/>
        <v>0</v>
      </c>
      <c r="AR31" s="1">
        <f t="shared" ca="1" si="3"/>
        <v>0</v>
      </c>
      <c r="AS31" s="1">
        <f t="shared" si="16"/>
        <v>0</v>
      </c>
      <c r="AT31" s="1">
        <f t="shared" si="4"/>
        <v>0</v>
      </c>
      <c r="AU31" s="1" t="str">
        <f ca="1">'Indtastning stub'!A38</f>
        <v/>
      </c>
      <c r="AV31" s="1" t="str">
        <f ca="1">'Indtastning stub'!B38</f>
        <v/>
      </c>
      <c r="AW31" s="1">
        <f t="shared" si="17"/>
        <v>0</v>
      </c>
      <c r="AX31" s="1">
        <f t="shared" si="18"/>
        <v>0</v>
      </c>
      <c r="AY31" s="1" t="str">
        <f t="shared" ca="1" si="19"/>
        <v/>
      </c>
      <c r="AZ31" s="1">
        <f ca="1"/>
        <v>0</v>
      </c>
      <c r="BA31" s="1">
        <f ca="1"/>
        <v>0</v>
      </c>
      <c r="BB31" s="1" t="e">
        <f ca="1"/>
        <v>#NUM!</v>
      </c>
      <c r="BC31" s="1" t="str">
        <f t="shared" ca="1" si="20"/>
        <v/>
      </c>
      <c r="BD31" s="1" t="str">
        <f t="shared" ca="1" si="21"/>
        <v/>
      </c>
      <c r="BE31" s="1">
        <f ca="1"/>
        <v>0</v>
      </c>
      <c r="BF31" s="1">
        <f ca="1"/>
        <v>0</v>
      </c>
      <c r="BG31" s="1" t="str">
        <f t="shared" ca="1" si="22"/>
        <v/>
      </c>
      <c r="BH31" s="40" t="e">
        <f ca="1"/>
        <v>#NUM!</v>
      </c>
      <c r="BJ31" s="38" t="str">
        <f t="shared" ca="1" si="23"/>
        <v/>
      </c>
      <c r="BK31" s="1" t="str">
        <f t="shared" ca="1" si="24"/>
        <v/>
      </c>
      <c r="BL31" s="1" t="str">
        <f t="shared" ca="1" si="25"/>
        <v/>
      </c>
      <c r="BM31" s="204" t="str">
        <f t="shared" ca="1" si="26"/>
        <v/>
      </c>
      <c r="BN31" s="133"/>
      <c r="BO31" s="38" t="str">
        <f t="shared" ca="1" si="27"/>
        <v/>
      </c>
      <c r="BP31" s="1" t="str">
        <f t="shared" ca="1" si="28"/>
        <v/>
      </c>
      <c r="BQ31" s="1">
        <f t="shared" ca="1" si="29"/>
        <v>0</v>
      </c>
      <c r="BR31" s="1" t="str">
        <f t="shared" ca="1" si="30"/>
        <v/>
      </c>
      <c r="BS31" s="1" t="str">
        <f t="shared" ca="1" si="31"/>
        <v/>
      </c>
      <c r="BT31" s="1" t="str">
        <f t="shared" ca="1" si="32"/>
        <v/>
      </c>
      <c r="BU31" s="1">
        <f ca="1"/>
        <v>0</v>
      </c>
      <c r="BV31" s="1" t="e">
        <f ca="1"/>
        <v>#NUM!</v>
      </c>
      <c r="BW31" s="1" t="e">
        <f t="shared" ca="1" si="33"/>
        <v>#NUM!</v>
      </c>
      <c r="BX31" s="1" t="e">
        <f t="shared" ca="1" si="34"/>
        <v>#NUM!</v>
      </c>
      <c r="BY31" s="1" t="str">
        <f t="shared" ca="1" si="35"/>
        <v/>
      </c>
      <c r="BZ31" s="1" t="str">
        <f t="shared" ca="1" si="36"/>
        <v/>
      </c>
      <c r="CA31" s="1" t="str">
        <f t="shared" ca="1" si="37"/>
        <v/>
      </c>
      <c r="CB31" s="1" t="str">
        <f t="shared" ca="1" si="38"/>
        <v/>
      </c>
      <c r="CC31" s="40" t="str">
        <f t="shared" ca="1" si="39"/>
        <v/>
      </c>
      <c r="CE31" s="38" t="str">
        <f t="shared" ca="1" si="40"/>
        <v/>
      </c>
      <c r="CF31" s="1" t="str">
        <f t="shared" ca="1" si="41"/>
        <v/>
      </c>
      <c r="CG31" s="1" t="str">
        <f t="shared" ca="1" si="42"/>
        <v/>
      </c>
      <c r="CH31" s="204" t="str">
        <f t="shared" ca="1" si="43"/>
        <v/>
      </c>
    </row>
    <row r="32" spans="1:86" x14ac:dyDescent="0.3">
      <c r="A32" s="38">
        <v>30</v>
      </c>
      <c r="B32" s="2" t="str">
        <f>IFERROR(VLOOKUP($A32,Deltagerliste!$B$5:$J$40,4,FALSE),"")</f>
        <v/>
      </c>
      <c r="C32" s="2" t="str">
        <f>IFERROR(VLOOKUP($A32,Deltagerliste!$B$5:$J$40,5,FALSE),"")</f>
        <v/>
      </c>
      <c r="D32" s="2" t="str">
        <f>IFERROR(VLOOKUP($A32,Deltagerliste!$B$5:$J$40,1,FALSE),"")</f>
        <v/>
      </c>
      <c r="E32" s="39" t="str">
        <f>IFERROR(VLOOKUP($A32,Deltagerliste!$B$5:$J$40,2,FALSE),"")</f>
        <v/>
      </c>
      <c r="F32" s="2" t="str">
        <f>IFERROR(VLOOKUP($A32,Deltagerliste!$B$5:$J$40,3,FALSE),"")</f>
        <v/>
      </c>
      <c r="G32" s="2" t="str">
        <f>IFERROR(VLOOKUP($A32,Deltagerliste!$B$5:$J$40,6,FALSE),"")</f>
        <v/>
      </c>
      <c r="H32" s="2" t="str">
        <f>IFERROR(VLOOKUP($A32,Deltagerliste!$B$5:$J$40,8,FALSE),"")</f>
        <v/>
      </c>
      <c r="I32" s="2" t="str">
        <f>IFERROR(VLOOKUP($A32,Deltagerliste!$B$5:$J$40,7,FALSE),"")</f>
        <v/>
      </c>
      <c r="J32" s="2" t="str">
        <f>IFERROR(VLOOKUP($A32,Deltagerliste!$B$5:$J$40,9,FALSE),"")</f>
        <v/>
      </c>
      <c r="K32" s="2" t="str">
        <f>IFERROR(VLOOKUP($A32,Deltagerliste!$B$5:$K$40,10,FALSE),"")</f>
        <v/>
      </c>
      <c r="L32" s="2" t="str">
        <f>IFERROR(VLOOKUP($A32,Deltagerliste!$B$5:$L$40,11,FALSE),"")</f>
        <v/>
      </c>
      <c r="M32" s="38" t="e">
        <f ca="1"/>
        <v>#NUM!</v>
      </c>
      <c r="N32" s="2" t="str">
        <f t="shared" ca="1" si="5"/>
        <v/>
      </c>
      <c r="O32" s="39" t="str">
        <f t="shared" ca="1" si="6"/>
        <v/>
      </c>
      <c r="P32" s="45" t="str">
        <f t="shared" ca="1" si="7"/>
        <v/>
      </c>
      <c r="R32" s="38" t="e">
        <f ca="1"/>
        <v>#NUM!</v>
      </c>
      <c r="S32" s="2" t="str">
        <f t="shared" ca="1" si="0"/>
        <v/>
      </c>
      <c r="T32" s="47" t="str">
        <f t="shared" ca="1" si="1"/>
        <v/>
      </c>
      <c r="U32" s="45" t="str">
        <f t="shared" ca="1" si="2"/>
        <v/>
      </c>
      <c r="W32" s="49" t="str">
        <f t="shared" ca="1" si="8"/>
        <v/>
      </c>
      <c r="X32" s="2" t="str">
        <f t="shared" ca="1" si="9"/>
        <v/>
      </c>
      <c r="Y32" s="2" t="str">
        <f t="shared" ca="1" si="10"/>
        <v/>
      </c>
      <c r="Z32" s="2" t="str">
        <f t="shared" ca="1" si="11"/>
        <v/>
      </c>
      <c r="AA32" s="2" t="str">
        <f t="shared" ca="1" si="12"/>
        <v/>
      </c>
      <c r="AB32" s="40">
        <v>30</v>
      </c>
      <c r="AD32" s="38">
        <v>30</v>
      </c>
      <c r="AE32" s="1" t="str">
        <f>'Indtastning stub'!H39</f>
        <v/>
      </c>
      <c r="AF32" s="1" t="str">
        <f>'Indtastning stub'!N39</f>
        <v/>
      </c>
      <c r="AG32" s="1" t="str">
        <f>'Indtastning stub'!T39</f>
        <v/>
      </c>
      <c r="AH32" s="1" t="str">
        <f>'Indtastning stub'!AT39</f>
        <v/>
      </c>
      <c r="AI32" s="1" t="str">
        <f t="shared" ca="1" si="44"/>
        <v/>
      </c>
      <c r="AJ32" s="1" t="str">
        <f t="shared" ca="1" si="45"/>
        <v/>
      </c>
      <c r="AK32" s="1" t="str">
        <f>'Indtastning stub'!BB39</f>
        <v/>
      </c>
      <c r="AL32" s="1" t="str">
        <f>'Indtastning stub'!BH39</f>
        <v/>
      </c>
      <c r="AM32" s="1" t="str">
        <f>'Indtastning stub'!BN39</f>
        <v/>
      </c>
      <c r="AN32" s="1" t="str">
        <f>'Indtastning stub'!BT39</f>
        <v/>
      </c>
      <c r="AO32" s="1" t="str">
        <f>'Indtastning stub'!CE39</f>
        <v/>
      </c>
      <c r="AP32" s="1">
        <f>'Indtastning stub'!CH39</f>
        <v>0</v>
      </c>
      <c r="AQ32" s="1">
        <f t="shared" ca="1" si="15"/>
        <v>0</v>
      </c>
      <c r="AR32" s="1">
        <f t="shared" ca="1" si="3"/>
        <v>0</v>
      </c>
      <c r="AS32" s="1">
        <f t="shared" si="16"/>
        <v>0</v>
      </c>
      <c r="AT32" s="1">
        <f t="shared" si="4"/>
        <v>0</v>
      </c>
      <c r="AU32" s="1" t="str">
        <f ca="1">'Indtastning stub'!A39</f>
        <v/>
      </c>
      <c r="AV32" s="1" t="str">
        <f ca="1">'Indtastning stub'!B39</f>
        <v/>
      </c>
      <c r="AW32" s="1">
        <f t="shared" si="17"/>
        <v>0</v>
      </c>
      <c r="AX32" s="1">
        <f t="shared" si="18"/>
        <v>0</v>
      </c>
      <c r="AY32" s="1" t="str">
        <f t="shared" ca="1" si="19"/>
        <v/>
      </c>
      <c r="AZ32" s="1">
        <f ca="1"/>
        <v>0</v>
      </c>
      <c r="BA32" s="1">
        <f ca="1"/>
        <v>0</v>
      </c>
      <c r="BB32" s="1" t="e">
        <f ca="1"/>
        <v>#NUM!</v>
      </c>
      <c r="BC32" s="1" t="str">
        <f t="shared" ca="1" si="20"/>
        <v/>
      </c>
      <c r="BD32" s="1" t="str">
        <f t="shared" ca="1" si="21"/>
        <v/>
      </c>
      <c r="BE32" s="1">
        <f ca="1"/>
        <v>0</v>
      </c>
      <c r="BF32" s="1">
        <f ca="1"/>
        <v>0</v>
      </c>
      <c r="BG32" s="1" t="str">
        <f t="shared" ca="1" si="22"/>
        <v/>
      </c>
      <c r="BH32" s="40" t="e">
        <f ca="1"/>
        <v>#NUM!</v>
      </c>
      <c r="BJ32" s="38" t="str">
        <f t="shared" ca="1" si="23"/>
        <v/>
      </c>
      <c r="BK32" s="1" t="str">
        <f t="shared" ca="1" si="24"/>
        <v/>
      </c>
      <c r="BL32" s="1" t="str">
        <f t="shared" ca="1" si="25"/>
        <v/>
      </c>
      <c r="BM32" s="204" t="str">
        <f t="shared" ca="1" si="26"/>
        <v/>
      </c>
      <c r="BN32" s="133"/>
      <c r="BO32" s="38" t="str">
        <f t="shared" ca="1" si="27"/>
        <v/>
      </c>
      <c r="BP32" s="1" t="str">
        <f t="shared" ca="1" si="28"/>
        <v/>
      </c>
      <c r="BQ32" s="1">
        <f t="shared" ca="1" si="29"/>
        <v>0</v>
      </c>
      <c r="BR32" s="1" t="str">
        <f t="shared" ca="1" si="30"/>
        <v/>
      </c>
      <c r="BS32" s="1" t="str">
        <f t="shared" ca="1" si="31"/>
        <v/>
      </c>
      <c r="BT32" s="1" t="str">
        <f t="shared" ca="1" si="32"/>
        <v/>
      </c>
      <c r="BU32" s="1">
        <f ca="1"/>
        <v>0</v>
      </c>
      <c r="BV32" s="1" t="e">
        <f ca="1"/>
        <v>#NUM!</v>
      </c>
      <c r="BW32" s="1" t="e">
        <f t="shared" ca="1" si="33"/>
        <v>#NUM!</v>
      </c>
      <c r="BX32" s="1" t="e">
        <f t="shared" ca="1" si="34"/>
        <v>#NUM!</v>
      </c>
      <c r="BY32" s="1" t="str">
        <f t="shared" ca="1" si="35"/>
        <v/>
      </c>
      <c r="BZ32" s="1" t="str">
        <f t="shared" ca="1" si="36"/>
        <v/>
      </c>
      <c r="CA32" s="1" t="str">
        <f t="shared" ca="1" si="37"/>
        <v/>
      </c>
      <c r="CB32" s="1" t="str">
        <f t="shared" ca="1" si="38"/>
        <v/>
      </c>
      <c r="CC32" s="40" t="str">
        <f t="shared" ca="1" si="39"/>
        <v/>
      </c>
      <c r="CE32" s="38" t="str">
        <f t="shared" ca="1" si="40"/>
        <v/>
      </c>
      <c r="CF32" s="1" t="str">
        <f t="shared" ca="1" si="41"/>
        <v/>
      </c>
      <c r="CG32" s="1" t="str">
        <f t="shared" ca="1" si="42"/>
        <v/>
      </c>
      <c r="CH32" s="204" t="str">
        <f t="shared" ca="1" si="43"/>
        <v/>
      </c>
    </row>
    <row r="33" spans="1:86" x14ac:dyDescent="0.3">
      <c r="A33" s="38">
        <v>31</v>
      </c>
      <c r="B33" s="2" t="str">
        <f>IFERROR(VLOOKUP($A33,Deltagerliste!$B$5:$J$40,4,FALSE),"")</f>
        <v/>
      </c>
      <c r="C33" s="2" t="str">
        <f>IFERROR(VLOOKUP($A33,Deltagerliste!$B$5:$J$40,5,FALSE),"")</f>
        <v/>
      </c>
      <c r="D33" s="2" t="str">
        <f>IFERROR(VLOOKUP($A33,Deltagerliste!$B$5:$J$40,1,FALSE),"")</f>
        <v/>
      </c>
      <c r="E33" s="39" t="str">
        <f>IFERROR(VLOOKUP($A33,Deltagerliste!$B$5:$J$40,2,FALSE),"")</f>
        <v/>
      </c>
      <c r="F33" s="2" t="str">
        <f>IFERROR(VLOOKUP($A33,Deltagerliste!$B$5:$J$40,3,FALSE),"")</f>
        <v/>
      </c>
      <c r="G33" s="2" t="str">
        <f>IFERROR(VLOOKUP($A33,Deltagerliste!$B$5:$J$40,6,FALSE),"")</f>
        <v/>
      </c>
      <c r="H33" s="2" t="str">
        <f>IFERROR(VLOOKUP($A33,Deltagerliste!$B$5:$J$40,8,FALSE),"")</f>
        <v/>
      </c>
      <c r="I33" s="2" t="str">
        <f>IFERROR(VLOOKUP($A33,Deltagerliste!$B$5:$J$40,7,FALSE),"")</f>
        <v/>
      </c>
      <c r="J33" s="2" t="str">
        <f>IFERROR(VLOOKUP($A33,Deltagerliste!$B$5:$J$40,9,FALSE),"")</f>
        <v/>
      </c>
      <c r="K33" s="2" t="str">
        <f>IFERROR(VLOOKUP($A33,Deltagerliste!$B$5:$K$40,10,FALSE),"")</f>
        <v/>
      </c>
      <c r="L33" s="2" t="str">
        <f>IFERROR(VLOOKUP($A33,Deltagerliste!$B$5:$L$40,11,FALSE),"")</f>
        <v/>
      </c>
      <c r="M33" s="38" t="e">
        <f ca="1"/>
        <v>#NUM!</v>
      </c>
      <c r="N33" s="2" t="str">
        <f t="shared" ca="1" si="5"/>
        <v/>
      </c>
      <c r="O33" s="39" t="str">
        <f t="shared" ca="1" si="6"/>
        <v/>
      </c>
      <c r="P33" s="45" t="str">
        <f t="shared" ca="1" si="7"/>
        <v/>
      </c>
      <c r="R33" s="38" t="e">
        <f ca="1"/>
        <v>#NUM!</v>
      </c>
      <c r="S33" s="2" t="str">
        <f t="shared" ca="1" si="0"/>
        <v/>
      </c>
      <c r="T33" s="47" t="str">
        <f t="shared" ca="1" si="1"/>
        <v/>
      </c>
      <c r="U33" s="45" t="str">
        <f t="shared" ca="1" si="2"/>
        <v/>
      </c>
      <c r="W33" s="49" t="str">
        <f t="shared" ca="1" si="8"/>
        <v/>
      </c>
      <c r="X33" s="2" t="str">
        <f t="shared" ca="1" si="9"/>
        <v/>
      </c>
      <c r="Y33" s="2" t="str">
        <f t="shared" ca="1" si="10"/>
        <v/>
      </c>
      <c r="Z33" s="2" t="str">
        <f t="shared" ca="1" si="11"/>
        <v/>
      </c>
      <c r="AA33" s="2" t="str">
        <f t="shared" ca="1" si="12"/>
        <v/>
      </c>
      <c r="AB33" s="40">
        <v>31</v>
      </c>
      <c r="AD33" s="38">
        <v>31</v>
      </c>
      <c r="AE33" s="1" t="str">
        <f>'Indtastning stub'!H40</f>
        <v/>
      </c>
      <c r="AF33" s="1" t="str">
        <f>'Indtastning stub'!N40</f>
        <v/>
      </c>
      <c r="AG33" s="1" t="str">
        <f>'Indtastning stub'!T40</f>
        <v/>
      </c>
      <c r="AH33" s="1" t="str">
        <f>'Indtastning stub'!AT40</f>
        <v/>
      </c>
      <c r="AI33" s="1" t="str">
        <f t="shared" ca="1" si="44"/>
        <v/>
      </c>
      <c r="AJ33" s="1" t="str">
        <f t="shared" ca="1" si="45"/>
        <v/>
      </c>
      <c r="AK33" s="1" t="str">
        <f>'Indtastning stub'!BB40</f>
        <v/>
      </c>
      <c r="AL33" s="1" t="str">
        <f>'Indtastning stub'!BH40</f>
        <v/>
      </c>
      <c r="AM33" s="1" t="str">
        <f>'Indtastning stub'!BN40</f>
        <v/>
      </c>
      <c r="AN33" s="1" t="str">
        <f>'Indtastning stub'!BT40</f>
        <v/>
      </c>
      <c r="AO33" s="1" t="str">
        <f>'Indtastning stub'!CE40</f>
        <v/>
      </c>
      <c r="AP33" s="1">
        <f>'Indtastning stub'!CH40</f>
        <v>0</v>
      </c>
      <c r="AQ33" s="1">
        <f t="shared" ca="1" si="15"/>
        <v>0</v>
      </c>
      <c r="AR33" s="1">
        <f t="shared" ca="1" si="3"/>
        <v>0</v>
      </c>
      <c r="AS33" s="1">
        <f t="shared" si="16"/>
        <v>0</v>
      </c>
      <c r="AT33" s="1">
        <f t="shared" si="4"/>
        <v>0</v>
      </c>
      <c r="AU33" s="1" t="str">
        <f ca="1">'Indtastning stub'!A40</f>
        <v/>
      </c>
      <c r="AV33" s="1" t="str">
        <f ca="1">'Indtastning stub'!B40</f>
        <v/>
      </c>
      <c r="AW33" s="1">
        <f t="shared" si="17"/>
        <v>0</v>
      </c>
      <c r="AX33" s="1">
        <f t="shared" si="18"/>
        <v>0</v>
      </c>
      <c r="AY33" s="1" t="str">
        <f t="shared" ca="1" si="19"/>
        <v/>
      </c>
      <c r="AZ33" s="1">
        <f ca="1"/>
        <v>0</v>
      </c>
      <c r="BA33" s="1">
        <f ca="1"/>
        <v>0</v>
      </c>
      <c r="BB33" s="1" t="e">
        <f ca="1"/>
        <v>#NUM!</v>
      </c>
      <c r="BC33" s="1" t="str">
        <f t="shared" ca="1" si="20"/>
        <v/>
      </c>
      <c r="BD33" s="1" t="str">
        <f t="shared" ca="1" si="21"/>
        <v/>
      </c>
      <c r="BE33" s="1">
        <f ca="1"/>
        <v>0</v>
      </c>
      <c r="BF33" s="1">
        <f ca="1"/>
        <v>0</v>
      </c>
      <c r="BG33" s="1" t="str">
        <f t="shared" ca="1" si="22"/>
        <v/>
      </c>
      <c r="BH33" s="40" t="e">
        <f ca="1"/>
        <v>#NUM!</v>
      </c>
      <c r="BJ33" s="38" t="str">
        <f t="shared" ca="1" si="23"/>
        <v/>
      </c>
      <c r="BK33" s="1" t="str">
        <f t="shared" ca="1" si="24"/>
        <v/>
      </c>
      <c r="BL33" s="1" t="str">
        <f t="shared" ca="1" si="25"/>
        <v/>
      </c>
      <c r="BM33" s="204" t="str">
        <f t="shared" ca="1" si="26"/>
        <v/>
      </c>
      <c r="BN33" s="133"/>
      <c r="BO33" s="38" t="str">
        <f t="shared" ca="1" si="27"/>
        <v/>
      </c>
      <c r="BP33" s="1" t="str">
        <f t="shared" ca="1" si="28"/>
        <v/>
      </c>
      <c r="BQ33" s="1">
        <f t="shared" ca="1" si="29"/>
        <v>0</v>
      </c>
      <c r="BR33" s="1" t="str">
        <f t="shared" ca="1" si="30"/>
        <v/>
      </c>
      <c r="BS33" s="1" t="str">
        <f t="shared" ca="1" si="31"/>
        <v/>
      </c>
      <c r="BT33" s="1" t="str">
        <f t="shared" ca="1" si="32"/>
        <v/>
      </c>
      <c r="BU33" s="1">
        <f ca="1"/>
        <v>0</v>
      </c>
      <c r="BV33" s="1" t="e">
        <f ca="1"/>
        <v>#NUM!</v>
      </c>
      <c r="BW33" s="1" t="e">
        <f t="shared" ca="1" si="33"/>
        <v>#NUM!</v>
      </c>
      <c r="BX33" s="1" t="e">
        <f t="shared" ca="1" si="34"/>
        <v>#NUM!</v>
      </c>
      <c r="BY33" s="1" t="str">
        <f t="shared" ca="1" si="35"/>
        <v/>
      </c>
      <c r="BZ33" s="1" t="str">
        <f t="shared" ca="1" si="36"/>
        <v/>
      </c>
      <c r="CA33" s="1" t="str">
        <f t="shared" ca="1" si="37"/>
        <v/>
      </c>
      <c r="CB33" s="1" t="str">
        <f t="shared" ca="1" si="38"/>
        <v/>
      </c>
      <c r="CC33" s="40" t="str">
        <f t="shared" ca="1" si="39"/>
        <v/>
      </c>
      <c r="CE33" s="38" t="str">
        <f t="shared" ca="1" si="40"/>
        <v/>
      </c>
      <c r="CF33" s="1" t="str">
        <f t="shared" ca="1" si="41"/>
        <v/>
      </c>
      <c r="CG33" s="1" t="str">
        <f t="shared" ca="1" si="42"/>
        <v/>
      </c>
      <c r="CH33" s="204" t="str">
        <f t="shared" ca="1" si="43"/>
        <v/>
      </c>
    </row>
    <row r="34" spans="1:86" x14ac:dyDescent="0.3">
      <c r="A34" s="38">
        <v>32</v>
      </c>
      <c r="B34" s="2" t="str">
        <f>IFERROR(VLOOKUP($A34,Deltagerliste!$B$5:$J$40,4,FALSE),"")</f>
        <v/>
      </c>
      <c r="C34" s="2" t="str">
        <f>IFERROR(VLOOKUP($A34,Deltagerliste!$B$5:$J$40,5,FALSE),"")</f>
        <v/>
      </c>
      <c r="D34" s="2" t="str">
        <f>IFERROR(VLOOKUP($A34,Deltagerliste!$B$5:$J$40,1,FALSE),"")</f>
        <v/>
      </c>
      <c r="E34" s="39" t="str">
        <f>IFERROR(VLOOKUP($A34,Deltagerliste!$B$5:$J$40,2,FALSE),"")</f>
        <v/>
      </c>
      <c r="F34" s="2" t="str">
        <f>IFERROR(VLOOKUP($A34,Deltagerliste!$B$5:$J$40,3,FALSE),"")</f>
        <v/>
      </c>
      <c r="G34" s="2" t="str">
        <f>IFERROR(VLOOKUP($A34,Deltagerliste!$B$5:$J$40,6,FALSE),"")</f>
        <v/>
      </c>
      <c r="H34" s="2" t="str">
        <f>IFERROR(VLOOKUP($A34,Deltagerliste!$B$5:$J$40,8,FALSE),"")</f>
        <v/>
      </c>
      <c r="I34" s="2" t="str">
        <f>IFERROR(VLOOKUP($A34,Deltagerliste!$B$5:$J$40,7,FALSE),"")</f>
        <v/>
      </c>
      <c r="J34" s="2" t="str">
        <f>IFERROR(VLOOKUP($A34,Deltagerliste!$B$5:$J$40,9,FALSE),"")</f>
        <v/>
      </c>
      <c r="K34" s="2" t="str">
        <f>IFERROR(VLOOKUP($A34,Deltagerliste!$B$5:$K$40,10,FALSE),"")</f>
        <v/>
      </c>
      <c r="L34" s="2" t="str">
        <f>IFERROR(VLOOKUP($A34,Deltagerliste!$B$5:$L$40,11,FALSE),"")</f>
        <v/>
      </c>
      <c r="M34" s="38" t="e">
        <f ca="1"/>
        <v>#NUM!</v>
      </c>
      <c r="N34" s="2" t="str">
        <f t="shared" ca="1" si="5"/>
        <v/>
      </c>
      <c r="O34" s="39" t="str">
        <f t="shared" ca="1" si="6"/>
        <v/>
      </c>
      <c r="P34" s="45" t="str">
        <f t="shared" ca="1" si="7"/>
        <v/>
      </c>
      <c r="R34" s="38" t="e">
        <f ca="1"/>
        <v>#NUM!</v>
      </c>
      <c r="S34" s="2" t="str">
        <f t="shared" ca="1" si="0"/>
        <v/>
      </c>
      <c r="T34" s="47" t="str">
        <f t="shared" ca="1" si="1"/>
        <v/>
      </c>
      <c r="U34" s="45" t="str">
        <f t="shared" ca="1" si="2"/>
        <v/>
      </c>
      <c r="W34" s="49" t="str">
        <f t="shared" ca="1" si="8"/>
        <v/>
      </c>
      <c r="X34" s="2" t="str">
        <f t="shared" ca="1" si="9"/>
        <v/>
      </c>
      <c r="Y34" s="2" t="str">
        <f t="shared" ca="1" si="10"/>
        <v/>
      </c>
      <c r="Z34" s="2" t="str">
        <f t="shared" ca="1" si="11"/>
        <v/>
      </c>
      <c r="AA34" s="2" t="str">
        <f t="shared" ca="1" si="12"/>
        <v/>
      </c>
      <c r="AB34" s="40">
        <v>32</v>
      </c>
      <c r="AD34" s="38">
        <v>32</v>
      </c>
      <c r="AE34" s="1" t="str">
        <f>'Indtastning stub'!H41</f>
        <v/>
      </c>
      <c r="AF34" s="1" t="str">
        <f>'Indtastning stub'!N41</f>
        <v/>
      </c>
      <c r="AG34" s="1" t="str">
        <f>'Indtastning stub'!T41</f>
        <v/>
      </c>
      <c r="AH34" s="1" t="str">
        <f>'Indtastning stub'!AT41</f>
        <v/>
      </c>
      <c r="AI34" s="1" t="str">
        <f t="shared" ca="1" si="44"/>
        <v/>
      </c>
      <c r="AJ34" s="1" t="str">
        <f t="shared" ca="1" si="45"/>
        <v/>
      </c>
      <c r="AK34" s="1" t="str">
        <f>'Indtastning stub'!BB41</f>
        <v/>
      </c>
      <c r="AL34" s="1" t="str">
        <f>'Indtastning stub'!BH41</f>
        <v/>
      </c>
      <c r="AM34" s="1" t="str">
        <f>'Indtastning stub'!BN41</f>
        <v/>
      </c>
      <c r="AN34" s="1" t="str">
        <f>'Indtastning stub'!BT41</f>
        <v/>
      </c>
      <c r="AO34" s="1" t="str">
        <f>'Indtastning stub'!CE41</f>
        <v/>
      </c>
      <c r="AP34" s="1">
        <f>'Indtastning stub'!CH41</f>
        <v>0</v>
      </c>
      <c r="AQ34" s="1">
        <f t="shared" ca="1" si="15"/>
        <v>0</v>
      </c>
      <c r="AR34" s="1">
        <f t="shared" ca="1" si="3"/>
        <v>0</v>
      </c>
      <c r="AS34" s="1">
        <f t="shared" si="16"/>
        <v>0</v>
      </c>
      <c r="AT34" s="1">
        <f t="shared" si="4"/>
        <v>0</v>
      </c>
      <c r="AU34" s="1" t="str">
        <f ca="1">'Indtastning stub'!A41</f>
        <v/>
      </c>
      <c r="AV34" s="1" t="str">
        <f ca="1">'Indtastning stub'!B41</f>
        <v/>
      </c>
      <c r="AW34" s="1">
        <f t="shared" si="17"/>
        <v>0</v>
      </c>
      <c r="AX34" s="1">
        <f t="shared" si="18"/>
        <v>0</v>
      </c>
      <c r="AY34" s="1" t="str">
        <f t="shared" ca="1" si="19"/>
        <v/>
      </c>
      <c r="AZ34" s="1">
        <f ca="1"/>
        <v>0</v>
      </c>
      <c r="BA34" s="1">
        <f ca="1"/>
        <v>0</v>
      </c>
      <c r="BB34" s="1" t="e">
        <f ca="1"/>
        <v>#NUM!</v>
      </c>
      <c r="BC34" s="1" t="str">
        <f t="shared" ca="1" si="20"/>
        <v/>
      </c>
      <c r="BD34" s="1" t="str">
        <f t="shared" ca="1" si="21"/>
        <v/>
      </c>
      <c r="BE34" s="1">
        <f ca="1"/>
        <v>0</v>
      </c>
      <c r="BF34" s="1">
        <f ca="1"/>
        <v>0</v>
      </c>
      <c r="BG34" s="1" t="str">
        <f t="shared" ca="1" si="22"/>
        <v/>
      </c>
      <c r="BH34" s="40" t="e">
        <f ca="1"/>
        <v>#NUM!</v>
      </c>
      <c r="BJ34" s="38" t="str">
        <f t="shared" ca="1" si="23"/>
        <v/>
      </c>
      <c r="BK34" s="1" t="str">
        <f t="shared" ca="1" si="24"/>
        <v/>
      </c>
      <c r="BL34" s="1" t="str">
        <f t="shared" ca="1" si="25"/>
        <v/>
      </c>
      <c r="BM34" s="204" t="str">
        <f t="shared" ca="1" si="26"/>
        <v/>
      </c>
      <c r="BN34" s="133"/>
      <c r="BO34" s="38" t="str">
        <f t="shared" ca="1" si="27"/>
        <v/>
      </c>
      <c r="BP34" s="1" t="str">
        <f t="shared" ca="1" si="28"/>
        <v/>
      </c>
      <c r="BQ34" s="1">
        <f t="shared" ca="1" si="29"/>
        <v>0</v>
      </c>
      <c r="BR34" s="1" t="str">
        <f t="shared" ca="1" si="30"/>
        <v/>
      </c>
      <c r="BS34" s="1" t="str">
        <f t="shared" ca="1" si="31"/>
        <v/>
      </c>
      <c r="BT34" s="1" t="str">
        <f t="shared" ca="1" si="32"/>
        <v/>
      </c>
      <c r="BU34" s="1">
        <f ca="1"/>
        <v>0</v>
      </c>
      <c r="BV34" s="1" t="e">
        <f ca="1"/>
        <v>#NUM!</v>
      </c>
      <c r="BW34" s="1" t="e">
        <f t="shared" ca="1" si="33"/>
        <v>#NUM!</v>
      </c>
      <c r="BX34" s="1" t="e">
        <f t="shared" ca="1" si="34"/>
        <v>#NUM!</v>
      </c>
      <c r="BY34" s="1" t="str">
        <f t="shared" ca="1" si="35"/>
        <v/>
      </c>
      <c r="BZ34" s="1" t="str">
        <f t="shared" ca="1" si="36"/>
        <v/>
      </c>
      <c r="CA34" s="1" t="str">
        <f t="shared" ca="1" si="37"/>
        <v/>
      </c>
      <c r="CB34" s="1" t="str">
        <f t="shared" ca="1" si="38"/>
        <v/>
      </c>
      <c r="CC34" s="40" t="str">
        <f t="shared" ca="1" si="39"/>
        <v/>
      </c>
      <c r="CE34" s="38" t="str">
        <f t="shared" ca="1" si="40"/>
        <v/>
      </c>
      <c r="CF34" s="1" t="str">
        <f t="shared" ca="1" si="41"/>
        <v/>
      </c>
      <c r="CG34" s="1" t="str">
        <f t="shared" ca="1" si="42"/>
        <v/>
      </c>
      <c r="CH34" s="204" t="str">
        <f t="shared" ca="1" si="43"/>
        <v/>
      </c>
    </row>
    <row r="35" spans="1:86" x14ac:dyDescent="0.3">
      <c r="A35" s="38">
        <v>33</v>
      </c>
      <c r="B35" s="2" t="str">
        <f>IFERROR(VLOOKUP($A35,Deltagerliste!$B$5:$J$40,4,FALSE),"")</f>
        <v/>
      </c>
      <c r="C35" s="2" t="str">
        <f>IFERROR(VLOOKUP($A35,Deltagerliste!$B$5:$J$40,5,FALSE),"")</f>
        <v/>
      </c>
      <c r="D35" s="2" t="str">
        <f>IFERROR(VLOOKUP($A35,Deltagerliste!$B$5:$J$40,1,FALSE),"")</f>
        <v/>
      </c>
      <c r="E35" s="39" t="str">
        <f>IFERROR(VLOOKUP($A35,Deltagerliste!$B$5:$J$40,2,FALSE),"")</f>
        <v/>
      </c>
      <c r="F35" s="2" t="str">
        <f>IFERROR(VLOOKUP($A35,Deltagerliste!$B$5:$J$40,3,FALSE),"")</f>
        <v/>
      </c>
      <c r="G35" s="2" t="str">
        <f>IFERROR(VLOOKUP($A35,Deltagerliste!$B$5:$J$40,6,FALSE),"")</f>
        <v/>
      </c>
      <c r="H35" s="2" t="str">
        <f>IFERROR(VLOOKUP($A35,Deltagerliste!$B$5:$J$40,8,FALSE),"")</f>
        <v/>
      </c>
      <c r="I35" s="2" t="str">
        <f>IFERROR(VLOOKUP($A35,Deltagerliste!$B$5:$J$40,7,FALSE),"")</f>
        <v/>
      </c>
      <c r="J35" s="2" t="str">
        <f>IFERROR(VLOOKUP($A35,Deltagerliste!$B$5:$J$40,9,FALSE),"")</f>
        <v/>
      </c>
      <c r="K35" s="2" t="str">
        <f>IFERROR(VLOOKUP($A35,Deltagerliste!$B$5:$K$40,10,FALSE),"")</f>
        <v/>
      </c>
      <c r="L35" s="2" t="str">
        <f>IFERROR(VLOOKUP($A35,Deltagerliste!$B$5:$L$40,11,FALSE),"")</f>
        <v/>
      </c>
      <c r="M35" s="38" t="e">
        <f ca="1"/>
        <v>#NUM!</v>
      </c>
      <c r="N35" s="2" t="str">
        <f t="shared" ca="1" si="5"/>
        <v/>
      </c>
      <c r="O35" s="39" t="str">
        <f t="shared" ca="1" si="6"/>
        <v/>
      </c>
      <c r="P35" s="45" t="str">
        <f t="shared" ca="1" si="7"/>
        <v/>
      </c>
      <c r="R35" s="38" t="e">
        <f ca="1"/>
        <v>#NUM!</v>
      </c>
      <c r="S35" s="2" t="str">
        <f t="shared" ca="1" si="0"/>
        <v/>
      </c>
      <c r="T35" s="47" t="str">
        <f t="shared" ca="1" si="1"/>
        <v/>
      </c>
      <c r="U35" s="45" t="str">
        <f t="shared" ca="1" si="2"/>
        <v/>
      </c>
      <c r="W35" s="49" t="str">
        <f t="shared" ca="1" si="8"/>
        <v/>
      </c>
      <c r="X35" s="2" t="str">
        <f t="shared" ca="1" si="9"/>
        <v/>
      </c>
      <c r="Y35" s="2" t="str">
        <f t="shared" ca="1" si="10"/>
        <v/>
      </c>
      <c r="Z35" s="2" t="str">
        <f t="shared" ca="1" si="11"/>
        <v/>
      </c>
      <c r="AA35" s="2" t="str">
        <f t="shared" ca="1" si="12"/>
        <v/>
      </c>
      <c r="AB35" s="40">
        <v>33</v>
      </c>
      <c r="AD35" s="38">
        <v>33</v>
      </c>
      <c r="AE35" s="1" t="str">
        <f>'Indtastning stub'!H42</f>
        <v/>
      </c>
      <c r="AF35" s="1" t="str">
        <f>'Indtastning stub'!N42</f>
        <v/>
      </c>
      <c r="AG35" s="1" t="str">
        <f>'Indtastning stub'!T42</f>
        <v/>
      </c>
      <c r="AH35" s="1" t="str">
        <f>'Indtastning stub'!AT42</f>
        <v/>
      </c>
      <c r="AI35" s="1" t="str">
        <f t="shared" ca="1" si="44"/>
        <v/>
      </c>
      <c r="AJ35" s="1" t="str">
        <f t="shared" ca="1" si="45"/>
        <v/>
      </c>
      <c r="AK35" s="1" t="str">
        <f>'Indtastning stub'!BB42</f>
        <v/>
      </c>
      <c r="AL35" s="1" t="str">
        <f>'Indtastning stub'!BH42</f>
        <v/>
      </c>
      <c r="AM35" s="1" t="str">
        <f>'Indtastning stub'!BN42</f>
        <v/>
      </c>
      <c r="AN35" s="1" t="str">
        <f>'Indtastning stub'!BT42</f>
        <v/>
      </c>
      <c r="AO35" s="1" t="str">
        <f>'Indtastning stub'!CE42</f>
        <v/>
      </c>
      <c r="AP35" s="1">
        <f>'Indtastning stub'!CH42</f>
        <v>0</v>
      </c>
      <c r="AQ35" s="1">
        <f t="shared" ca="1" si="15"/>
        <v>0</v>
      </c>
      <c r="AR35" s="1">
        <f t="shared" ca="1" si="3"/>
        <v>0</v>
      </c>
      <c r="AS35" s="1">
        <f t="shared" si="16"/>
        <v>0</v>
      </c>
      <c r="AT35" s="1">
        <f t="shared" si="4"/>
        <v>0</v>
      </c>
      <c r="AU35" s="1" t="str">
        <f ca="1">'Indtastning stub'!A42</f>
        <v/>
      </c>
      <c r="AV35" s="1" t="str">
        <f ca="1">'Indtastning stub'!B42</f>
        <v/>
      </c>
      <c r="AW35" s="1">
        <f t="shared" si="17"/>
        <v>0</v>
      </c>
      <c r="AX35" s="1">
        <f t="shared" si="18"/>
        <v>0</v>
      </c>
      <c r="AY35" s="1" t="str">
        <f t="shared" ca="1" si="19"/>
        <v/>
      </c>
      <c r="AZ35" s="1">
        <f ca="1"/>
        <v>0</v>
      </c>
      <c r="BA35" s="1">
        <f ca="1"/>
        <v>0</v>
      </c>
      <c r="BB35" s="1" t="e">
        <f ca="1"/>
        <v>#NUM!</v>
      </c>
      <c r="BC35" s="1" t="str">
        <f t="shared" ca="1" si="20"/>
        <v/>
      </c>
      <c r="BD35" s="1" t="str">
        <f t="shared" ca="1" si="21"/>
        <v/>
      </c>
      <c r="BE35" s="1">
        <f ca="1"/>
        <v>0</v>
      </c>
      <c r="BF35" s="1">
        <f ca="1"/>
        <v>0</v>
      </c>
      <c r="BG35" s="1" t="str">
        <f t="shared" ca="1" si="22"/>
        <v/>
      </c>
      <c r="BH35" s="40" t="e">
        <f ca="1"/>
        <v>#NUM!</v>
      </c>
      <c r="BJ35" s="38" t="str">
        <f t="shared" ca="1" si="23"/>
        <v/>
      </c>
      <c r="BK35" s="1" t="str">
        <f t="shared" ca="1" si="24"/>
        <v/>
      </c>
      <c r="BL35" s="1" t="str">
        <f t="shared" ca="1" si="25"/>
        <v/>
      </c>
      <c r="BM35" s="204" t="str">
        <f t="shared" ca="1" si="26"/>
        <v/>
      </c>
      <c r="BN35" s="133"/>
      <c r="BO35" s="38" t="str">
        <f t="shared" ca="1" si="27"/>
        <v/>
      </c>
      <c r="BP35" s="1" t="str">
        <f t="shared" ca="1" si="28"/>
        <v/>
      </c>
      <c r="BQ35" s="1">
        <f t="shared" ca="1" si="29"/>
        <v>0</v>
      </c>
      <c r="BR35" s="1" t="str">
        <f t="shared" ca="1" si="30"/>
        <v/>
      </c>
      <c r="BS35" s="1" t="str">
        <f t="shared" ca="1" si="31"/>
        <v/>
      </c>
      <c r="BT35" s="1" t="str">
        <f t="shared" ca="1" si="32"/>
        <v/>
      </c>
      <c r="BU35" s="1">
        <f ca="1"/>
        <v>0</v>
      </c>
      <c r="BV35" s="1" t="e">
        <f ca="1"/>
        <v>#NUM!</v>
      </c>
      <c r="BW35" s="1" t="e">
        <f t="shared" ca="1" si="33"/>
        <v>#NUM!</v>
      </c>
      <c r="BX35" s="1" t="e">
        <f t="shared" ca="1" si="34"/>
        <v>#NUM!</v>
      </c>
      <c r="BY35" s="1" t="str">
        <f t="shared" ca="1" si="35"/>
        <v/>
      </c>
      <c r="BZ35" s="1" t="str">
        <f t="shared" ca="1" si="36"/>
        <v/>
      </c>
      <c r="CA35" s="1" t="str">
        <f t="shared" ca="1" si="37"/>
        <v/>
      </c>
      <c r="CB35" s="1" t="str">
        <f t="shared" ca="1" si="38"/>
        <v/>
      </c>
      <c r="CC35" s="40" t="str">
        <f t="shared" ca="1" si="39"/>
        <v/>
      </c>
      <c r="CE35" s="38" t="str">
        <f t="shared" ca="1" si="40"/>
        <v/>
      </c>
      <c r="CF35" s="1" t="str">
        <f t="shared" ca="1" si="41"/>
        <v/>
      </c>
      <c r="CG35" s="1" t="str">
        <f t="shared" ca="1" si="42"/>
        <v/>
      </c>
      <c r="CH35" s="204" t="str">
        <f t="shared" ca="1" si="43"/>
        <v/>
      </c>
    </row>
    <row r="36" spans="1:86" x14ac:dyDescent="0.3">
      <c r="A36" s="38">
        <v>34</v>
      </c>
      <c r="B36" s="2" t="str">
        <f>IFERROR(VLOOKUP($A36,Deltagerliste!$B$5:$J$40,4,FALSE),"")</f>
        <v/>
      </c>
      <c r="C36" s="2" t="str">
        <f>IFERROR(VLOOKUP($A36,Deltagerliste!$B$5:$J$40,5,FALSE),"")</f>
        <v/>
      </c>
      <c r="D36" s="2" t="str">
        <f>IFERROR(VLOOKUP($A36,Deltagerliste!$B$5:$J$40,1,FALSE),"")</f>
        <v/>
      </c>
      <c r="E36" s="39" t="str">
        <f>IFERROR(VLOOKUP($A36,Deltagerliste!$B$5:$J$40,2,FALSE),"")</f>
        <v/>
      </c>
      <c r="F36" s="2" t="str">
        <f>IFERROR(VLOOKUP($A36,Deltagerliste!$B$5:$J$40,3,FALSE),"")</f>
        <v/>
      </c>
      <c r="G36" s="2" t="str">
        <f>IFERROR(VLOOKUP($A36,Deltagerliste!$B$5:$J$40,6,FALSE),"")</f>
        <v/>
      </c>
      <c r="H36" s="2" t="str">
        <f>IFERROR(VLOOKUP($A36,Deltagerliste!$B$5:$J$40,8,FALSE),"")</f>
        <v/>
      </c>
      <c r="I36" s="2" t="str">
        <f>IFERROR(VLOOKUP($A36,Deltagerliste!$B$5:$J$40,7,FALSE),"")</f>
        <v/>
      </c>
      <c r="J36" s="2" t="str">
        <f>IFERROR(VLOOKUP($A36,Deltagerliste!$B$5:$J$40,9,FALSE),"")</f>
        <v/>
      </c>
      <c r="K36" s="2" t="str">
        <f>IFERROR(VLOOKUP($A36,Deltagerliste!$B$5:$K$40,10,FALSE),"")</f>
        <v/>
      </c>
      <c r="L36" s="2" t="str">
        <f>IFERROR(VLOOKUP($A36,Deltagerliste!$B$5:$L$40,11,FALSE),"")</f>
        <v/>
      </c>
      <c r="M36" s="38" t="e">
        <f ca="1"/>
        <v>#NUM!</v>
      </c>
      <c r="N36" s="2" t="str">
        <f t="shared" ca="1" si="5"/>
        <v/>
      </c>
      <c r="O36" s="39" t="str">
        <f t="shared" ca="1" si="6"/>
        <v/>
      </c>
      <c r="P36" s="45" t="str">
        <f t="shared" ca="1" si="7"/>
        <v/>
      </c>
      <c r="R36" s="38" t="e">
        <f ca="1"/>
        <v>#NUM!</v>
      </c>
      <c r="S36" s="2" t="str">
        <f t="shared" ca="1" si="0"/>
        <v/>
      </c>
      <c r="T36" s="47" t="str">
        <f t="shared" ca="1" si="1"/>
        <v/>
      </c>
      <c r="U36" s="45" t="str">
        <f t="shared" ca="1" si="2"/>
        <v/>
      </c>
      <c r="W36" s="49" t="str">
        <f t="shared" ca="1" si="8"/>
        <v/>
      </c>
      <c r="X36" s="2" t="str">
        <f t="shared" ca="1" si="9"/>
        <v/>
      </c>
      <c r="Y36" s="2" t="str">
        <f t="shared" ca="1" si="10"/>
        <v/>
      </c>
      <c r="Z36" s="2" t="str">
        <f t="shared" ca="1" si="11"/>
        <v/>
      </c>
      <c r="AA36" s="2" t="str">
        <f t="shared" ca="1" si="12"/>
        <v/>
      </c>
      <c r="AB36" s="40">
        <v>34</v>
      </c>
      <c r="AD36" s="38">
        <v>34</v>
      </c>
      <c r="AE36" s="1" t="str">
        <f>'Indtastning stub'!H43</f>
        <v/>
      </c>
      <c r="AF36" s="1" t="str">
        <f>'Indtastning stub'!N43</f>
        <v/>
      </c>
      <c r="AG36" s="1" t="str">
        <f>'Indtastning stub'!T43</f>
        <v/>
      </c>
      <c r="AH36" s="1" t="str">
        <f>'Indtastning stub'!AT43</f>
        <v/>
      </c>
      <c r="AI36" s="1" t="str">
        <f t="shared" ca="1" si="44"/>
        <v/>
      </c>
      <c r="AJ36" s="1" t="str">
        <f t="shared" ca="1" si="45"/>
        <v/>
      </c>
      <c r="AK36" s="1" t="str">
        <f>'Indtastning stub'!BB43</f>
        <v/>
      </c>
      <c r="AL36" s="1" t="str">
        <f>'Indtastning stub'!BH43</f>
        <v/>
      </c>
      <c r="AM36" s="1" t="str">
        <f>'Indtastning stub'!BN43</f>
        <v/>
      </c>
      <c r="AN36" s="1" t="str">
        <f>'Indtastning stub'!BT43</f>
        <v/>
      </c>
      <c r="AO36" s="1" t="str">
        <f>'Indtastning stub'!CE43</f>
        <v/>
      </c>
      <c r="AP36" s="1">
        <f>'Indtastning stub'!CH43</f>
        <v>0</v>
      </c>
      <c r="AQ36" s="1">
        <f t="shared" ca="1" si="15"/>
        <v>0</v>
      </c>
      <c r="AR36" s="1">
        <f t="shared" ca="1" si="3"/>
        <v>0</v>
      </c>
      <c r="AS36" s="1">
        <f t="shared" si="16"/>
        <v>0</v>
      </c>
      <c r="AT36" s="1">
        <f t="shared" si="4"/>
        <v>0</v>
      </c>
      <c r="AU36" s="1" t="str">
        <f ca="1">'Indtastning stub'!A43</f>
        <v/>
      </c>
      <c r="AV36" s="1" t="str">
        <f ca="1">'Indtastning stub'!B43</f>
        <v/>
      </c>
      <c r="AW36" s="1">
        <f t="shared" si="17"/>
        <v>0</v>
      </c>
      <c r="AX36" s="1">
        <f t="shared" si="18"/>
        <v>0</v>
      </c>
      <c r="AY36" s="1" t="str">
        <f t="shared" ca="1" si="19"/>
        <v/>
      </c>
      <c r="AZ36" s="1">
        <f ca="1"/>
        <v>0</v>
      </c>
      <c r="BA36" s="1">
        <f ca="1"/>
        <v>0</v>
      </c>
      <c r="BB36" s="1" t="e">
        <f ca="1"/>
        <v>#NUM!</v>
      </c>
      <c r="BC36" s="1" t="str">
        <f t="shared" ca="1" si="20"/>
        <v/>
      </c>
      <c r="BD36" s="1" t="str">
        <f t="shared" ca="1" si="21"/>
        <v/>
      </c>
      <c r="BE36" s="1">
        <f ca="1"/>
        <v>0</v>
      </c>
      <c r="BF36" s="1">
        <f ca="1"/>
        <v>0</v>
      </c>
      <c r="BG36" s="1" t="str">
        <f t="shared" ca="1" si="22"/>
        <v/>
      </c>
      <c r="BH36" s="40" t="e">
        <f ca="1"/>
        <v>#NUM!</v>
      </c>
      <c r="BJ36" s="38" t="str">
        <f t="shared" ca="1" si="23"/>
        <v/>
      </c>
      <c r="BK36" s="1" t="str">
        <f t="shared" ca="1" si="24"/>
        <v/>
      </c>
      <c r="BL36" s="1" t="str">
        <f t="shared" ca="1" si="25"/>
        <v/>
      </c>
      <c r="BM36" s="204" t="str">
        <f t="shared" ca="1" si="26"/>
        <v/>
      </c>
      <c r="BN36" s="133"/>
      <c r="BO36" s="38" t="str">
        <f t="shared" ca="1" si="27"/>
        <v/>
      </c>
      <c r="BP36" s="1" t="str">
        <f t="shared" ca="1" si="28"/>
        <v/>
      </c>
      <c r="BQ36" s="1">
        <f t="shared" ca="1" si="29"/>
        <v>0</v>
      </c>
      <c r="BR36" s="1" t="str">
        <f t="shared" ca="1" si="30"/>
        <v/>
      </c>
      <c r="BS36" s="1" t="str">
        <f t="shared" ca="1" si="31"/>
        <v/>
      </c>
      <c r="BT36" s="1" t="str">
        <f t="shared" ca="1" si="32"/>
        <v/>
      </c>
      <c r="BU36" s="1">
        <f ca="1"/>
        <v>0</v>
      </c>
      <c r="BV36" s="1" t="e">
        <f ca="1"/>
        <v>#NUM!</v>
      </c>
      <c r="BW36" s="1" t="e">
        <f t="shared" ca="1" si="33"/>
        <v>#NUM!</v>
      </c>
      <c r="BX36" s="1" t="e">
        <f t="shared" ca="1" si="34"/>
        <v>#NUM!</v>
      </c>
      <c r="BY36" s="1" t="str">
        <f t="shared" ca="1" si="35"/>
        <v/>
      </c>
      <c r="BZ36" s="1" t="str">
        <f t="shared" ca="1" si="36"/>
        <v/>
      </c>
      <c r="CA36" s="1" t="str">
        <f t="shared" ca="1" si="37"/>
        <v/>
      </c>
      <c r="CB36" s="1" t="str">
        <f t="shared" ca="1" si="38"/>
        <v/>
      </c>
      <c r="CC36" s="40" t="str">
        <f t="shared" ca="1" si="39"/>
        <v/>
      </c>
      <c r="CE36" s="38" t="str">
        <f t="shared" ca="1" si="40"/>
        <v/>
      </c>
      <c r="CF36" s="1" t="str">
        <f t="shared" ca="1" si="41"/>
        <v/>
      </c>
      <c r="CG36" s="1" t="str">
        <f t="shared" ca="1" si="42"/>
        <v/>
      </c>
      <c r="CH36" s="204" t="str">
        <f t="shared" ca="1" si="43"/>
        <v/>
      </c>
    </row>
    <row r="37" spans="1:86" x14ac:dyDescent="0.3">
      <c r="A37" s="38">
        <v>35</v>
      </c>
      <c r="B37" s="2" t="str">
        <f>IFERROR(VLOOKUP($A37,Deltagerliste!$B$5:$J$40,4,FALSE),"")</f>
        <v/>
      </c>
      <c r="C37" s="2" t="str">
        <f>IFERROR(VLOOKUP($A37,Deltagerliste!$B$5:$J$40,5,FALSE),"")</f>
        <v/>
      </c>
      <c r="D37" s="2" t="str">
        <f>IFERROR(VLOOKUP($A37,Deltagerliste!$B$5:$J$40,1,FALSE),"")</f>
        <v/>
      </c>
      <c r="E37" s="39" t="str">
        <f>IFERROR(VLOOKUP($A37,Deltagerliste!$B$5:$J$40,2,FALSE),"")</f>
        <v/>
      </c>
      <c r="F37" s="2" t="str">
        <f>IFERROR(VLOOKUP($A37,Deltagerliste!$B$5:$J$40,3,FALSE),"")</f>
        <v/>
      </c>
      <c r="G37" s="2" t="str">
        <f>IFERROR(VLOOKUP($A37,Deltagerliste!$B$5:$J$40,6,FALSE),"")</f>
        <v/>
      </c>
      <c r="H37" s="2" t="str">
        <f>IFERROR(VLOOKUP($A37,Deltagerliste!$B$5:$J$40,8,FALSE),"")</f>
        <v/>
      </c>
      <c r="I37" s="2" t="str">
        <f>IFERROR(VLOOKUP($A37,Deltagerliste!$B$5:$J$40,7,FALSE),"")</f>
        <v/>
      </c>
      <c r="J37" s="2" t="str">
        <f>IFERROR(VLOOKUP($A37,Deltagerliste!$B$5:$J$40,9,FALSE),"")</f>
        <v/>
      </c>
      <c r="K37" s="2" t="str">
        <f>IFERROR(VLOOKUP($A37,Deltagerliste!$B$5:$K$40,10,FALSE),"")</f>
        <v/>
      </c>
      <c r="L37" s="2" t="str">
        <f>IFERROR(VLOOKUP($A37,Deltagerliste!$B$5:$L$40,11,FALSE),"")</f>
        <v/>
      </c>
      <c r="M37" s="38" t="e">
        <f ca="1"/>
        <v>#NUM!</v>
      </c>
      <c r="N37" s="2" t="str">
        <f t="shared" ca="1" si="5"/>
        <v/>
      </c>
      <c r="O37" s="39" t="str">
        <f t="shared" ca="1" si="6"/>
        <v/>
      </c>
      <c r="P37" s="45" t="str">
        <f t="shared" ca="1" si="7"/>
        <v/>
      </c>
      <c r="R37" s="38" t="e">
        <f ca="1"/>
        <v>#NUM!</v>
      </c>
      <c r="S37" s="2" t="str">
        <f t="shared" ca="1" si="0"/>
        <v/>
      </c>
      <c r="T37" s="47" t="str">
        <f t="shared" ca="1" si="1"/>
        <v/>
      </c>
      <c r="U37" s="45" t="str">
        <f t="shared" ca="1" si="2"/>
        <v/>
      </c>
      <c r="W37" s="49" t="str">
        <f t="shared" ca="1" si="8"/>
        <v/>
      </c>
      <c r="X37" s="2" t="str">
        <f t="shared" ca="1" si="9"/>
        <v/>
      </c>
      <c r="Y37" s="2" t="str">
        <f t="shared" ca="1" si="10"/>
        <v/>
      </c>
      <c r="Z37" s="2" t="str">
        <f t="shared" ca="1" si="11"/>
        <v/>
      </c>
      <c r="AA37" s="2" t="str">
        <f t="shared" ca="1" si="12"/>
        <v/>
      </c>
      <c r="AB37" s="40">
        <v>35</v>
      </c>
      <c r="AD37" s="38">
        <v>35</v>
      </c>
      <c r="AE37" s="1" t="str">
        <f>'Indtastning stub'!H44</f>
        <v/>
      </c>
      <c r="AF37" s="1" t="str">
        <f>'Indtastning stub'!N44</f>
        <v/>
      </c>
      <c r="AG37" s="1" t="str">
        <f>'Indtastning stub'!T44</f>
        <v/>
      </c>
      <c r="AH37" s="1" t="str">
        <f>'Indtastning stub'!AT44</f>
        <v/>
      </c>
      <c r="AI37" s="1" t="str">
        <f t="shared" ca="1" si="44"/>
        <v/>
      </c>
      <c r="AJ37" s="1" t="str">
        <f t="shared" ca="1" si="45"/>
        <v/>
      </c>
      <c r="AK37" s="1" t="str">
        <f>'Indtastning stub'!BB44</f>
        <v/>
      </c>
      <c r="AL37" s="1" t="str">
        <f>'Indtastning stub'!BH44</f>
        <v/>
      </c>
      <c r="AM37" s="1" t="str">
        <f>'Indtastning stub'!BN44</f>
        <v/>
      </c>
      <c r="AN37" s="1" t="str">
        <f>'Indtastning stub'!BT44</f>
        <v/>
      </c>
      <c r="AO37" s="1" t="str">
        <f>'Indtastning stub'!CE44</f>
        <v/>
      </c>
      <c r="AP37" s="1">
        <f>'Indtastning stub'!CH44</f>
        <v>0</v>
      </c>
      <c r="AQ37" s="1">
        <f t="shared" ca="1" si="15"/>
        <v>0</v>
      </c>
      <c r="AR37" s="1">
        <f t="shared" ca="1" si="3"/>
        <v>0</v>
      </c>
      <c r="AS37" s="1">
        <f t="shared" si="16"/>
        <v>0</v>
      </c>
      <c r="AT37" s="1">
        <f t="shared" si="4"/>
        <v>0</v>
      </c>
      <c r="AU37" s="1" t="str">
        <f ca="1">'Indtastning stub'!A44</f>
        <v/>
      </c>
      <c r="AV37" s="1" t="str">
        <f ca="1">'Indtastning stub'!B44</f>
        <v/>
      </c>
      <c r="AW37" s="1">
        <f t="shared" si="17"/>
        <v>0</v>
      </c>
      <c r="AX37" s="1">
        <f t="shared" si="18"/>
        <v>0</v>
      </c>
      <c r="AY37" s="1" t="str">
        <f t="shared" ca="1" si="19"/>
        <v/>
      </c>
      <c r="AZ37" s="1">
        <f ca="1"/>
        <v>0</v>
      </c>
      <c r="BA37" s="1">
        <f ca="1"/>
        <v>0</v>
      </c>
      <c r="BB37" s="1" t="e">
        <f ca="1"/>
        <v>#NUM!</v>
      </c>
      <c r="BC37" s="1" t="str">
        <f t="shared" ca="1" si="20"/>
        <v/>
      </c>
      <c r="BD37" s="1" t="str">
        <f t="shared" ca="1" si="21"/>
        <v/>
      </c>
      <c r="BE37" s="1">
        <f ca="1"/>
        <v>0</v>
      </c>
      <c r="BF37" s="1">
        <f ca="1"/>
        <v>0</v>
      </c>
      <c r="BG37" s="1" t="str">
        <f t="shared" ca="1" si="22"/>
        <v/>
      </c>
      <c r="BH37" s="40" t="e">
        <f ca="1"/>
        <v>#NUM!</v>
      </c>
      <c r="BJ37" s="38" t="str">
        <f t="shared" ca="1" si="23"/>
        <v/>
      </c>
      <c r="BK37" s="1" t="str">
        <f t="shared" ca="1" si="24"/>
        <v/>
      </c>
      <c r="BL37" s="1" t="str">
        <f t="shared" ca="1" si="25"/>
        <v/>
      </c>
      <c r="BM37" s="204" t="str">
        <f t="shared" ca="1" si="26"/>
        <v/>
      </c>
      <c r="BN37" s="133"/>
      <c r="BO37" s="38" t="str">
        <f t="shared" ca="1" si="27"/>
        <v/>
      </c>
      <c r="BP37" s="1" t="str">
        <f t="shared" ca="1" si="28"/>
        <v/>
      </c>
      <c r="BQ37" s="1">
        <f t="shared" ca="1" si="29"/>
        <v>0</v>
      </c>
      <c r="BR37" s="1" t="str">
        <f t="shared" ca="1" si="30"/>
        <v/>
      </c>
      <c r="BS37" s="1" t="str">
        <f t="shared" ca="1" si="31"/>
        <v/>
      </c>
      <c r="BT37" s="1" t="str">
        <f t="shared" ca="1" si="32"/>
        <v/>
      </c>
      <c r="BU37" s="1">
        <f ca="1"/>
        <v>0</v>
      </c>
      <c r="BV37" s="1" t="e">
        <f ca="1"/>
        <v>#NUM!</v>
      </c>
      <c r="BW37" s="1" t="e">
        <f t="shared" ca="1" si="33"/>
        <v>#NUM!</v>
      </c>
      <c r="BX37" s="1" t="e">
        <f t="shared" ca="1" si="34"/>
        <v>#NUM!</v>
      </c>
      <c r="BY37" s="1" t="str">
        <f t="shared" ca="1" si="35"/>
        <v/>
      </c>
      <c r="BZ37" s="1" t="str">
        <f t="shared" ca="1" si="36"/>
        <v/>
      </c>
      <c r="CA37" s="1" t="str">
        <f t="shared" ca="1" si="37"/>
        <v/>
      </c>
      <c r="CB37" s="1" t="str">
        <f t="shared" ca="1" si="38"/>
        <v/>
      </c>
      <c r="CC37" s="40" t="str">
        <f t="shared" ca="1" si="39"/>
        <v/>
      </c>
      <c r="CE37" s="38" t="str">
        <f t="shared" ca="1" si="40"/>
        <v/>
      </c>
      <c r="CF37" s="1" t="str">
        <f t="shared" ca="1" si="41"/>
        <v/>
      </c>
      <c r="CG37" s="1" t="str">
        <f t="shared" ca="1" si="42"/>
        <v/>
      </c>
      <c r="CH37" s="204" t="str">
        <f t="shared" ca="1" si="43"/>
        <v/>
      </c>
    </row>
    <row r="38" spans="1:86" x14ac:dyDescent="0.3">
      <c r="A38" s="41">
        <v>36</v>
      </c>
      <c r="B38" s="42" t="str">
        <f>IFERROR(VLOOKUP($A38,Deltagerliste!$B$5:$J$40,4,FALSE),"")</f>
        <v/>
      </c>
      <c r="C38" s="42" t="str">
        <f>IFERROR(VLOOKUP($A38,Deltagerliste!$B$5:$J$40,5,FALSE),"")</f>
        <v/>
      </c>
      <c r="D38" s="42" t="str">
        <f>IFERROR(VLOOKUP($A38,Deltagerliste!$B$5:$J$40,1,FALSE),"")</f>
        <v/>
      </c>
      <c r="E38" s="43" t="str">
        <f>IFERROR(VLOOKUP($A38,Deltagerliste!$B$5:$J$40,2,FALSE),"")</f>
        <v/>
      </c>
      <c r="F38" s="42" t="str">
        <f>IFERROR(VLOOKUP($A38,Deltagerliste!$B$5:$J$40,3,FALSE),"")</f>
        <v/>
      </c>
      <c r="G38" s="42" t="str">
        <f>IFERROR(VLOOKUP($A38,Deltagerliste!$B$5:$J$40,6,FALSE),"")</f>
        <v/>
      </c>
      <c r="H38" s="42" t="str">
        <f>IFERROR(VLOOKUP($A38,Deltagerliste!$B$5:$J$40,8,FALSE),"")</f>
        <v/>
      </c>
      <c r="I38" s="42" t="str">
        <f>IFERROR(VLOOKUP($A38,Deltagerliste!$B$5:$J$40,7,FALSE),"")</f>
        <v/>
      </c>
      <c r="J38" s="42" t="str">
        <f>IFERROR(VLOOKUP($A38,Deltagerliste!$B$5:$J$40,9,FALSE),"")</f>
        <v/>
      </c>
      <c r="K38" s="42" t="str">
        <f>IFERROR(VLOOKUP($A38,Deltagerliste!$B$5:$K$40,10,FALSE),"")</f>
        <v/>
      </c>
      <c r="L38" s="46" t="str">
        <f>IFERROR(VLOOKUP($A38,Deltagerliste!$B$5:$L$40,11,FALSE),"")</f>
        <v/>
      </c>
      <c r="M38" s="41" t="e">
        <f ca="1"/>
        <v>#NUM!</v>
      </c>
      <c r="N38" s="42" t="str">
        <f t="shared" ca="1" si="5"/>
        <v/>
      </c>
      <c r="O38" s="43" t="str">
        <f t="shared" ca="1" si="6"/>
        <v/>
      </c>
      <c r="P38" s="46" t="str">
        <f t="shared" ca="1" si="7"/>
        <v/>
      </c>
      <c r="R38" s="41" t="e">
        <f ca="1"/>
        <v>#NUM!</v>
      </c>
      <c r="S38" s="42" t="str">
        <f t="shared" ca="1" si="0"/>
        <v/>
      </c>
      <c r="T38" s="48" t="str">
        <f t="shared" ca="1" si="1"/>
        <v/>
      </c>
      <c r="U38" s="46" t="str">
        <f t="shared" ca="1" si="2"/>
        <v/>
      </c>
      <c r="W38" s="50" t="str">
        <f t="shared" ca="1" si="8"/>
        <v/>
      </c>
      <c r="X38" s="42" t="str">
        <f t="shared" ca="1" si="9"/>
        <v/>
      </c>
      <c r="Y38" s="42" t="str">
        <f t="shared" ca="1" si="10"/>
        <v/>
      </c>
      <c r="Z38" s="42" t="str">
        <f t="shared" ca="1" si="11"/>
        <v/>
      </c>
      <c r="AA38" s="42" t="str">
        <f t="shared" ca="1" si="12"/>
        <v/>
      </c>
      <c r="AB38" s="44">
        <v>36</v>
      </c>
      <c r="AD38" s="41">
        <v>36</v>
      </c>
      <c r="AE38" s="55" t="str">
        <f>'Indtastning stub'!H45</f>
        <v/>
      </c>
      <c r="AF38" s="55" t="str">
        <f>'Indtastning stub'!N45</f>
        <v/>
      </c>
      <c r="AG38" s="55" t="str">
        <f>'Indtastning stub'!T45</f>
        <v/>
      </c>
      <c r="AH38" s="55" t="str">
        <f>'Indtastning stub'!AT45</f>
        <v/>
      </c>
      <c r="AI38" s="55" t="str">
        <f t="shared" ca="1" si="44"/>
        <v/>
      </c>
      <c r="AJ38" s="55" t="str">
        <f t="shared" ca="1" si="45"/>
        <v/>
      </c>
      <c r="AK38" s="55" t="str">
        <f>'Indtastning stub'!BB45</f>
        <v/>
      </c>
      <c r="AL38" s="55" t="str">
        <f>'Indtastning stub'!BH45</f>
        <v/>
      </c>
      <c r="AM38" s="55" t="str">
        <f>'Indtastning stub'!BN45</f>
        <v/>
      </c>
      <c r="AN38" s="55" t="str">
        <f>'Indtastning stub'!BT45</f>
        <v/>
      </c>
      <c r="AO38" s="55" t="str">
        <f>'Indtastning stub'!CE45</f>
        <v/>
      </c>
      <c r="AP38" s="55">
        <f>'Indtastning stub'!CH45</f>
        <v>0</v>
      </c>
      <c r="AQ38" s="55">
        <f t="shared" ca="1" si="15"/>
        <v>0</v>
      </c>
      <c r="AR38" s="55">
        <f t="shared" ca="1" si="3"/>
        <v>0</v>
      </c>
      <c r="AS38" s="55">
        <f t="shared" si="16"/>
        <v>0</v>
      </c>
      <c r="AT38" s="55">
        <f t="shared" si="4"/>
        <v>0</v>
      </c>
      <c r="AU38" s="55" t="str">
        <f ca="1">'Indtastning stub'!A45</f>
        <v/>
      </c>
      <c r="AV38" s="55" t="str">
        <f ca="1">'Indtastning stub'!B45</f>
        <v/>
      </c>
      <c r="AW38" s="55">
        <f t="shared" si="17"/>
        <v>0</v>
      </c>
      <c r="AX38" s="55">
        <f t="shared" si="18"/>
        <v>0</v>
      </c>
      <c r="AY38" s="55" t="str">
        <f t="shared" ca="1" si="19"/>
        <v/>
      </c>
      <c r="AZ38" s="55">
        <f ca="1"/>
        <v>0</v>
      </c>
      <c r="BA38" s="55">
        <f ca="1"/>
        <v>0</v>
      </c>
      <c r="BB38" s="55" t="e">
        <f ca="1"/>
        <v>#NUM!</v>
      </c>
      <c r="BC38" s="55" t="str">
        <f t="shared" ca="1" si="20"/>
        <v/>
      </c>
      <c r="BD38" s="55" t="str">
        <f t="shared" ca="1" si="21"/>
        <v/>
      </c>
      <c r="BE38" s="55">
        <f ca="1"/>
        <v>0</v>
      </c>
      <c r="BF38" s="55">
        <f ca="1"/>
        <v>0</v>
      </c>
      <c r="BG38" s="55" t="str">
        <f t="shared" ca="1" si="22"/>
        <v/>
      </c>
      <c r="BH38" s="44" t="e">
        <f ca="1"/>
        <v>#NUM!</v>
      </c>
      <c r="BJ38" s="41" t="str">
        <f t="shared" ca="1" si="23"/>
        <v/>
      </c>
      <c r="BK38" s="55" t="str">
        <f t="shared" ca="1" si="24"/>
        <v/>
      </c>
      <c r="BL38" s="55" t="str">
        <f t="shared" ca="1" si="25"/>
        <v/>
      </c>
      <c r="BM38" s="205" t="str">
        <f t="shared" ca="1" si="26"/>
        <v/>
      </c>
      <c r="BN38" s="133"/>
      <c r="BO38" s="41" t="str">
        <f t="shared" ca="1" si="27"/>
        <v/>
      </c>
      <c r="BP38" s="55" t="str">
        <f t="shared" ca="1" si="28"/>
        <v/>
      </c>
      <c r="BQ38" s="55">
        <f t="shared" ca="1" si="29"/>
        <v>0</v>
      </c>
      <c r="BR38" s="55" t="str">
        <f t="shared" ca="1" si="30"/>
        <v/>
      </c>
      <c r="BS38" s="55" t="str">
        <f t="shared" ca="1" si="31"/>
        <v/>
      </c>
      <c r="BT38" s="55" t="str">
        <f t="shared" ca="1" si="32"/>
        <v/>
      </c>
      <c r="BU38" s="55">
        <f ca="1"/>
        <v>0</v>
      </c>
      <c r="BV38" s="55" t="e">
        <f ca="1"/>
        <v>#NUM!</v>
      </c>
      <c r="BW38" s="55" t="e">
        <f t="shared" ca="1" si="33"/>
        <v>#NUM!</v>
      </c>
      <c r="BX38" s="55" t="e">
        <f t="shared" ca="1" si="34"/>
        <v>#NUM!</v>
      </c>
      <c r="BY38" s="55" t="str">
        <f t="shared" ca="1" si="35"/>
        <v/>
      </c>
      <c r="BZ38" s="55" t="str">
        <f t="shared" ca="1" si="36"/>
        <v/>
      </c>
      <c r="CA38" s="55" t="str">
        <f t="shared" ca="1" si="37"/>
        <v/>
      </c>
      <c r="CB38" s="55" t="str">
        <f t="shared" ca="1" si="38"/>
        <v/>
      </c>
      <c r="CC38" s="44" t="str">
        <f t="shared" ca="1" si="39"/>
        <v/>
      </c>
      <c r="CE38" s="41" t="str">
        <f t="shared" ca="1" si="40"/>
        <v/>
      </c>
      <c r="CF38" s="55" t="str">
        <f t="shared" ca="1" si="41"/>
        <v/>
      </c>
      <c r="CG38" s="55" t="str">
        <f t="shared" ca="1" si="42"/>
        <v/>
      </c>
      <c r="CH38" s="205" t="str">
        <f t="shared" ca="1" si="43"/>
        <v/>
      </c>
    </row>
    <row r="41" spans="1:86" x14ac:dyDescent="0.3">
      <c r="BJ41" t="s">
        <v>159</v>
      </c>
      <c r="BO41" t="s">
        <v>162</v>
      </c>
      <c r="CE41" t="s">
        <v>161</v>
      </c>
    </row>
    <row r="42" spans="1:86" x14ac:dyDescent="0.3">
      <c r="A42" s="51" t="s">
        <v>67</v>
      </c>
      <c r="B42" s="35"/>
      <c r="C42" s="35"/>
      <c r="D42" s="35"/>
      <c r="E42" s="52"/>
      <c r="I42" s="51" t="s">
        <v>73</v>
      </c>
      <c r="J42" s="35"/>
      <c r="K42" s="35"/>
      <c r="L42" s="35"/>
      <c r="M42" s="37"/>
      <c r="O42" s="198" t="s">
        <v>130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7"/>
      <c r="AD42" s="34" t="s">
        <v>64</v>
      </c>
      <c r="AE42" s="35">
        <v>1</v>
      </c>
      <c r="AF42" s="35">
        <v>2</v>
      </c>
      <c r="AG42" s="35">
        <v>3</v>
      </c>
      <c r="AH42" s="35">
        <v>4</v>
      </c>
      <c r="AI42" s="35">
        <v>5</v>
      </c>
      <c r="AJ42" s="35">
        <v>6</v>
      </c>
      <c r="AK42" s="35">
        <v>7</v>
      </c>
      <c r="AL42" s="35">
        <v>8</v>
      </c>
      <c r="AM42" s="35">
        <v>9</v>
      </c>
      <c r="AN42" s="35">
        <v>10</v>
      </c>
      <c r="AO42" s="35">
        <v>11</v>
      </c>
      <c r="AP42" s="35">
        <v>12</v>
      </c>
      <c r="AQ42" s="35" t="s">
        <v>167</v>
      </c>
      <c r="AR42" s="35" t="s">
        <v>77</v>
      </c>
      <c r="AS42" s="35" t="s">
        <v>167</v>
      </c>
      <c r="AT42" s="35" t="s">
        <v>95</v>
      </c>
      <c r="AU42" s="35" t="s">
        <v>8</v>
      </c>
      <c r="AV42" s="35" t="s">
        <v>15</v>
      </c>
      <c r="AW42" s="35" t="s">
        <v>125</v>
      </c>
      <c r="AX42" s="35" t="s">
        <v>78</v>
      </c>
      <c r="AY42" s="35" t="s">
        <v>8</v>
      </c>
      <c r="AZ42" s="35" t="s">
        <v>85</v>
      </c>
      <c r="BA42" s="35" t="s">
        <v>85</v>
      </c>
      <c r="BB42" s="35" t="s">
        <v>104</v>
      </c>
      <c r="BC42" s="35" t="s">
        <v>84</v>
      </c>
      <c r="BD42" s="35" t="s">
        <v>86</v>
      </c>
      <c r="BE42" s="35" t="s">
        <v>96</v>
      </c>
      <c r="BF42" s="35"/>
      <c r="BG42" s="35" t="s">
        <v>86</v>
      </c>
      <c r="BH42" s="35" t="s">
        <v>104</v>
      </c>
      <c r="BJ42" s="34" t="s">
        <v>8</v>
      </c>
      <c r="BK42" s="35" t="s">
        <v>15</v>
      </c>
      <c r="BL42" s="202" t="s">
        <v>153</v>
      </c>
      <c r="BM42" s="203" t="s">
        <v>152</v>
      </c>
      <c r="BO42" s="34" t="s">
        <v>151</v>
      </c>
      <c r="BP42" s="35" t="s">
        <v>153</v>
      </c>
      <c r="BQ42" s="35" t="s">
        <v>154</v>
      </c>
      <c r="BR42" s="35"/>
      <c r="BS42" s="35" t="s">
        <v>8</v>
      </c>
      <c r="BT42" s="35" t="s">
        <v>15</v>
      </c>
      <c r="BU42" s="35" t="s">
        <v>85</v>
      </c>
      <c r="BV42" s="35"/>
      <c r="BW42" s="35" t="s">
        <v>8</v>
      </c>
      <c r="BX42" s="35" t="s">
        <v>15</v>
      </c>
      <c r="BY42" s="35" t="s">
        <v>151</v>
      </c>
      <c r="BZ42" s="35" t="s">
        <v>156</v>
      </c>
      <c r="CA42" s="35" t="s">
        <v>153</v>
      </c>
      <c r="CB42" s="35" t="s">
        <v>157</v>
      </c>
      <c r="CC42" s="37" t="s">
        <v>10</v>
      </c>
      <c r="CE42" s="34" t="s">
        <v>8</v>
      </c>
      <c r="CF42" s="35" t="s">
        <v>15</v>
      </c>
      <c r="CG42" s="202" t="s">
        <v>153</v>
      </c>
      <c r="CH42" s="37" t="s">
        <v>84</v>
      </c>
    </row>
    <row r="43" spans="1:86" x14ac:dyDescent="0.3">
      <c r="A43" s="38"/>
      <c r="B43" s="1"/>
      <c r="C43" s="1"/>
      <c r="D43" s="1"/>
      <c r="E43" s="40"/>
      <c r="I43" s="38"/>
      <c r="J43" s="1"/>
      <c r="K43" s="1"/>
      <c r="L43" s="1"/>
      <c r="M43" s="40"/>
      <c r="O43" s="19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40"/>
      <c r="AD43" s="38">
        <v>1</v>
      </c>
      <c r="AE43" s="1" t="str">
        <f>'Indtastning grøn'!H10</f>
        <v/>
      </c>
      <c r="AF43" s="1" t="str">
        <f>'Indtastning grøn'!N10</f>
        <v/>
      </c>
      <c r="AG43" s="1" t="str">
        <f>'Indtastning grøn'!T10</f>
        <v/>
      </c>
      <c r="AH43" s="1" t="str">
        <f>'Indtastning grøn'!AT10</f>
        <v/>
      </c>
      <c r="AI43" s="1" t="str">
        <f ca="1">M46</f>
        <v/>
      </c>
      <c r="AJ43" s="1" t="str">
        <f ca="1">M88</f>
        <v/>
      </c>
      <c r="AK43" s="1" t="str">
        <f>'Indtastning grøn'!BB10</f>
        <v/>
      </c>
      <c r="AL43" s="1" t="str">
        <f>'Indtastning grøn'!BH10</f>
        <v/>
      </c>
      <c r="AM43" s="1" t="str">
        <f>'Indtastning grøn'!BN10</f>
        <v/>
      </c>
      <c r="AN43" s="1" t="str">
        <f>'Indtastning grøn'!BT10</f>
        <v/>
      </c>
      <c r="AO43" s="1" t="str">
        <f>'Indtastning grøn'!CE10</f>
        <v/>
      </c>
      <c r="AP43" s="1">
        <f>'Indtastning grøn'!CH10</f>
        <v>0</v>
      </c>
      <c r="AQ43" s="1">
        <f ca="1">IFERROR((AD43*0.0000000000001)+(AR43*1000000000000)+(AI43*100000000000)+(AJ43*10000000000)+(AE43*1000000000)+(AF43*100000000)+(AG43*10000000)+(AH43*1000000)+(AK43*100000)+(AL43*10000)+(AM43*1000)+(AN43*100)+(AO43*10)+(AP43),0)</f>
        <v>0</v>
      </c>
      <c r="AR43" s="1">
        <f t="shared" ref="AR43:AR78" ca="1" si="46">IF(AND(AX43=1,AW43=1),SUM(AE43:AO43)-AP43,IF(AX43=1,0,SUM(AE43:AO43)-AP43))</f>
        <v>0</v>
      </c>
      <c r="AS43" s="1">
        <f>IF(AX43=1,IFERROR((AD43*0.0000000000001)+(AT43*1000000000000)+(AI43*100000000000)+(AJ43*10000000000)+(AE43*1000000000)+(AF43*100000000)+(AG43*10000000)+(AH43*1000000)+(AK43*100000)+(AL43*10000)+(AM43*1000)+(AN43*100)+(AO43*10)+(AP43),0),0)</f>
        <v>0</v>
      </c>
      <c r="AT43" s="1">
        <f t="shared" ref="AT43:AT78" si="47">IF(AX43=0,0,SUM(AE43:AP43))</f>
        <v>0</v>
      </c>
      <c r="AU43" s="1" t="str">
        <f ca="1">'Indtastning grøn'!A10</f>
        <v/>
      </c>
      <c r="AV43" s="1" t="str">
        <f ca="1">'Indtastning grøn'!B10</f>
        <v/>
      </c>
      <c r="AW43" s="1">
        <f t="shared" ref="AW43:AW49" si="48">IF(IFERROR(VLOOKUP($AD43,$C$3:$L$38,10,FALSE)="DK",0),1,0)</f>
        <v>0</v>
      </c>
      <c r="AX43" s="1">
        <f>IF(IFERROR(VLOOKUP($AD43,$C$3:$L$38,9,FALSE)="NM",0),1,0)</f>
        <v>0</v>
      </c>
      <c r="AY43" s="1" t="str">
        <f ca="1">IF(BA43=0,"",VLOOKUP(BA43,AQ$43:AV$78,5,FALSE))</f>
        <v/>
      </c>
      <c r="AZ43" s="1">
        <f t="array" aca="1" ref="AZ43:AZ78" ca="1">LARGE(AR43:AR78,ROW(INDIRECT("1:"&amp;ROWS(AR43:AR78))))</f>
        <v>0</v>
      </c>
      <c r="BA43" s="1">
        <f t="array" aca="1" ref="BA43:BA78" ca="1">LARGE(AQ43:AQ78,ROW(INDIRECT("1:"&amp;ROWS(AQ43:AQ78))))</f>
        <v>0</v>
      </c>
      <c r="BB43" s="1" t="e">
        <f t="array" aca="1" ref="BB43:BB78" ca="1">SMALL(AY43:AY78,ROW(INDIRECT("1:"&amp;ROWS(AY43:AY78))))</f>
        <v>#NUM!</v>
      </c>
      <c r="BC43" s="1" t="str">
        <f ca="1">IF(ISERROR(BB43),"",RANK(BA43,$BA$43:$BA$78,0))</f>
        <v/>
      </c>
      <c r="BD43" s="1" t="str">
        <f ca="1">IF(BF43=0,"",VLOOKUP(BF43,AS$43:AV$78,3,FALSE))</f>
        <v/>
      </c>
      <c r="BE43" s="1">
        <f t="array" aca="1" ref="BE43:BE78" ca="1">LARGE(AT43:AT78,ROW(INDIRECT("1:"&amp;ROWS(AT43:AT78))))</f>
        <v>0</v>
      </c>
      <c r="BF43" s="1">
        <f t="array" aca="1" ref="BF43:BF78" ca="1">LARGE(AS43:AS78,ROW(INDIRECT("1:"&amp;ROWS(AS43:AS78))))</f>
        <v>0</v>
      </c>
      <c r="BG43" s="1" t="str">
        <f ca="1">IF(BF43&gt;0,VLOOKUP(BF43,AS$43:AV$78,3,FALSE),"")</f>
        <v/>
      </c>
      <c r="BH43" s="1" t="e">
        <f t="array" aca="1" ref="BH43:BH78" ca="1">SMALL(BG43:BG78,ROW(INDIRECT("1:"&amp;ROWS(BG43:BG78))))</f>
        <v>#NUM!</v>
      </c>
      <c r="BJ43" s="38" t="str">
        <f ca="1">IF(AY43=0,"",IF(BA43=0,"",VLOOKUP(BA43,AQ$43:AV$78,5,FALSE)))</f>
        <v/>
      </c>
      <c r="BK43" s="1" t="str">
        <f ca="1">IF(AY43=0,"",IF(BA43=0,"",VLOOKUP(BA43,AQ$43:AV$78,6,FALSE)))</f>
        <v/>
      </c>
      <c r="BL43" s="1" t="str">
        <f ca="1">IF(ISTEXT(AY43),"",VLOOKUP(BA43,AQ$43:AY$78,2,FALSE))</f>
        <v/>
      </c>
      <c r="BM43" s="204" t="str">
        <f ca="1">IF(ISTEXT(BL43),"",RANK(BA43,$BA$43:$BA$78,0))</f>
        <v/>
      </c>
      <c r="BO43" s="38" t="str">
        <f t="shared" ref="BO43:BO78" ca="1" si="49">IF(ISTEXT(BH3),"",IFERROR(VLOOKUP(BH3,BD$3:BE$38,2,FALSE),""))</f>
        <v/>
      </c>
      <c r="BP43" s="1" t="str">
        <f ca="1">IF(ISTEXT(BH43),"",IFERROR(VLOOKUP(BH43,BD$43:BE$78,2,FALSE),""))</f>
        <v/>
      </c>
      <c r="BQ43" s="1">
        <f ca="1">SUM(BO43:BP43)</f>
        <v>0</v>
      </c>
      <c r="BR43" s="1" t="str">
        <f ca="1">IF(ISTEXT(BH3),"",IFERROR(VLOOKUP(BH43,BD$43:BF$78,3,FALSE)+VLOOKUP(BH3,BD$3:BF$38,3,FALSE),""))</f>
        <v/>
      </c>
      <c r="BS43" s="1" t="str">
        <f ca="1">IFERROR(VLOOKUP(BH3,AU$3:AV$38,1,FALSE),"")</f>
        <v/>
      </c>
      <c r="BT43" s="1" t="str">
        <f ca="1">IFERROR(VLOOKUP(BH3,AU$3:AV$38,2,FALSE),"")</f>
        <v/>
      </c>
      <c r="BU43" s="1">
        <f t="array" aca="1" ref="BU43:BU78" ca="1">LARGE(BQ43:BQ78,ROW(INDIRECT("1:"&amp;ROWS(BQ43:BQ78))))</f>
        <v>0</v>
      </c>
      <c r="BV43" s="1" t="e">
        <f t="array" aca="1" ref="BV43:BV78" ca="1">LARGE(BR43:BR78,ROW(INDIRECT("1:"&amp;ROWS(BR43:BR78))))</f>
        <v>#NUM!</v>
      </c>
      <c r="BW43" s="1" t="e">
        <f ca="1">IF(BV43=0,"",VLOOKUP(BV43,BR$43:BT$78,2,FALSE))</f>
        <v>#NUM!</v>
      </c>
      <c r="BX43" s="1" t="str">
        <f ca="1">IF(BU43=0,"",VLOOKUP(BV43,BR$43:BT$78,3,FALSE))</f>
        <v/>
      </c>
      <c r="BY43" s="1" t="str">
        <f ca="1">IF(ISTEXT(BW43),"",IFERROR(VLOOKUP(BW43,CE$3:CH$38,3,FALSE),""))</f>
        <v/>
      </c>
      <c r="BZ43" s="1" t="str">
        <f ca="1">IF(ISTEXT(BW43),"",IFERROR(VLOOKUP(BW43,CE$3:CH$38,4,FALSE),""))</f>
        <v/>
      </c>
      <c r="CA43" s="1" t="str">
        <f ca="1">IF(ISTEXT(BW43),"",IFERROR(VLOOKUP(BW43,CE$43:CH$78,3,FALSE),""))</f>
        <v/>
      </c>
      <c r="CB43" s="1" t="str">
        <f ca="1">IF(ISTEXT(BW43),"",IFERROR(VLOOKUP(BW43,CE$43:CH$78,4,FALSE),""))</f>
        <v/>
      </c>
      <c r="CC43" s="40" t="str">
        <f ca="1">IF(ISTEXT(BW43),"",IFERROR(VLOOKUP(BW43,A$3:F$38,6,FALSE),""))</f>
        <v/>
      </c>
      <c r="CE43" s="38" t="str">
        <f ca="1">IF(BF43&gt;0,IF(BF43=0,"",VLOOKUP(BF43,AS$43:AV$78,3,FALSE)),"")</f>
        <v/>
      </c>
      <c r="CF43" s="1" t="str">
        <f ca="1">IF(BF43&gt;0,VLOOKUP(BF43,AS$43:AV$78,4,FALSE),"")</f>
        <v/>
      </c>
      <c r="CG43" s="1" t="str">
        <f ca="1">IF(BF43&gt;0,VLOOKUP(BF43,AS$43:AV$78,2,FALSE),"")</f>
        <v/>
      </c>
      <c r="CH43" s="204" t="str">
        <f t="shared" ref="CH43" ca="1" si="50">IF(BF43&gt;0,RANK(BF43,$BF$43:$BF$78,0),"")</f>
        <v/>
      </c>
    </row>
    <row r="44" spans="1:86" x14ac:dyDescent="0.3">
      <c r="A44" s="38"/>
      <c r="B44" s="1"/>
      <c r="C44" s="33" t="s">
        <v>69</v>
      </c>
      <c r="D44" s="1"/>
      <c r="E44" s="53"/>
      <c r="I44" s="57" t="s">
        <v>74</v>
      </c>
      <c r="J44" s="1"/>
      <c r="K44" s="1"/>
      <c r="L44" s="39"/>
      <c r="M44" s="40"/>
      <c r="O44" s="19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40"/>
      <c r="AD44" s="38">
        <v>2</v>
      </c>
      <c r="AE44" s="1" t="str">
        <f>'Indtastning grøn'!H11</f>
        <v/>
      </c>
      <c r="AF44" s="1" t="str">
        <f>'Indtastning grøn'!N11</f>
        <v/>
      </c>
      <c r="AG44" s="1" t="str">
        <f>'Indtastning grøn'!T11</f>
        <v/>
      </c>
      <c r="AH44" s="1" t="str">
        <f>'Indtastning grøn'!AT11</f>
        <v/>
      </c>
      <c r="AI44" s="1" t="str">
        <f t="shared" ref="AI44:AI78" ca="1" si="51">M47</f>
        <v/>
      </c>
      <c r="AJ44" s="1" t="str">
        <f t="shared" ref="AJ44:AJ78" ca="1" si="52">M89</f>
        <v/>
      </c>
      <c r="AK44" s="1" t="str">
        <f>'Indtastning grøn'!BB11</f>
        <v/>
      </c>
      <c r="AL44" s="1" t="str">
        <f>'Indtastning grøn'!BH11</f>
        <v/>
      </c>
      <c r="AM44" s="1" t="str">
        <f>'Indtastning grøn'!BN11</f>
        <v/>
      </c>
      <c r="AN44" s="1" t="str">
        <f>'Indtastning grøn'!BT11</f>
        <v/>
      </c>
      <c r="AO44" s="1" t="str">
        <f>'Indtastning grøn'!CE11</f>
        <v/>
      </c>
      <c r="AP44" s="1">
        <f>'Indtastning grøn'!CH11</f>
        <v>0</v>
      </c>
      <c r="AQ44" s="1">
        <f t="shared" ref="AQ44:AQ78" ca="1" si="53">IFERROR((AD44*0.0000000000001)+(AR44*1000000000000)+(AI44*100000000000)+(AJ44*10000000000)+(AE44*1000000000)+(AF44*100000000)+(AG44*10000000)+(AH44*1000000)+(AK44*100000)+(AL44*10000)+(AM44*1000)+(AN44*100)+(AO44*10)+(AP44),0)</f>
        <v>0</v>
      </c>
      <c r="AR44" s="1">
        <f t="shared" ca="1" si="46"/>
        <v>0</v>
      </c>
      <c r="AS44" s="1">
        <f t="shared" ref="AS44:AS78" si="54">IF(AX44=1,IFERROR((AD44*0.0000000000001)+(AT44*1000000000000)+(AI44*100000000000)+(AJ44*10000000000)+(AE44*1000000000)+(AF44*100000000)+(AG44*10000000)+(AH44*1000000)+(AK44*100000)+(AL44*10000)+(AM44*1000)+(AN44*100)+(AO44*10)+(AP44),0),0)</f>
        <v>0</v>
      </c>
      <c r="AT44" s="1">
        <f t="shared" si="47"/>
        <v>0</v>
      </c>
      <c r="AU44" s="1" t="str">
        <f ca="1">'Indtastning grøn'!A11</f>
        <v/>
      </c>
      <c r="AV44" s="1" t="str">
        <f ca="1">'Indtastning grøn'!B11</f>
        <v/>
      </c>
      <c r="AW44" s="1">
        <f t="shared" si="48"/>
        <v>0</v>
      </c>
      <c r="AX44" s="1">
        <f t="shared" ref="AX44:AX78" si="55">IF(IFERROR(VLOOKUP($AD44,$C$3:$L$38,9,FALSE)="NM",0),1,0)</f>
        <v>0</v>
      </c>
      <c r="AY44" s="1" t="str">
        <f t="shared" ref="AY44:AY78" ca="1" si="56">IF(BA44=0,"",VLOOKUP(BA44,AQ$43:AV$78,5,FALSE))</f>
        <v/>
      </c>
      <c r="AZ44" s="1">
        <f ca="1"/>
        <v>0</v>
      </c>
      <c r="BA44" s="1">
        <f ca="1"/>
        <v>0</v>
      </c>
      <c r="BB44" s="1" t="e">
        <f ca="1"/>
        <v>#NUM!</v>
      </c>
      <c r="BC44" s="1" t="str">
        <f t="shared" ref="BC44:BC78" ca="1" si="57">IF(ISERROR(BB44),"",RANK(BA44,$BA$43:$BA$78,0))</f>
        <v/>
      </c>
      <c r="BD44" s="1" t="str">
        <f t="shared" ref="BD44:BD78" ca="1" si="58">IF(BF44=0,"",VLOOKUP(BF44,AS$43:AV$78,3,FALSE))</f>
        <v/>
      </c>
      <c r="BE44" s="1">
        <f ca="1"/>
        <v>0</v>
      </c>
      <c r="BF44" s="1">
        <f ca="1"/>
        <v>0</v>
      </c>
      <c r="BG44" s="1" t="str">
        <f t="shared" ref="BG44:BG78" ca="1" si="59">IF(BF44&gt;0,VLOOKUP(BF44,AS$43:AV$78,3,FALSE),"")</f>
        <v/>
      </c>
      <c r="BH44" s="1" t="e">
        <f ca="1"/>
        <v>#NUM!</v>
      </c>
      <c r="BJ44" s="38" t="str">
        <f t="shared" ref="BJ44:BJ78" ca="1" si="60">IF(AY44=0,"",IF(BA44=0,"",VLOOKUP(BA44,AQ$43:AV$78,5,FALSE)))</f>
        <v/>
      </c>
      <c r="BK44" s="1" t="str">
        <f t="shared" ref="BK44:BK78" ca="1" si="61">IF(AY44=0,"",IF(BA44=0,"",VLOOKUP(BA44,AQ$43:AV$78,6,FALSE)))</f>
        <v/>
      </c>
      <c r="BL44" s="1" t="str">
        <f t="shared" ref="BL44:BL78" ca="1" si="62">IF(ISTEXT(AY44),"",VLOOKUP(BA44,AQ$43:AY$78,2,FALSE))</f>
        <v/>
      </c>
      <c r="BM44" s="204" t="str">
        <f t="shared" ref="BM44:BM78" ca="1" si="63">IF(ISTEXT(BL44),"",RANK(BA44,$BA$43:$BA$78,0))</f>
        <v/>
      </c>
      <c r="BO44" s="38" t="str">
        <f t="shared" ca="1" si="49"/>
        <v/>
      </c>
      <c r="BP44" s="1" t="str">
        <f t="shared" ref="BP44:BP78" ca="1" si="64">IF(ISTEXT(BH44),"",IFERROR(VLOOKUP(BH44,BD$43:BE$78,2,FALSE),""))</f>
        <v/>
      </c>
      <c r="BQ44" s="1">
        <f t="shared" ref="BQ44:BQ78" ca="1" si="65">SUM(BO44:BP44)</f>
        <v>0</v>
      </c>
      <c r="BR44" s="1" t="str">
        <f t="shared" ref="BR44:BR78" ca="1" si="66">IF(ISTEXT(BH4),"",IFERROR(VLOOKUP(BH44,BD$43:BF$78,3,FALSE)+VLOOKUP(BH4,BD$3:BF$38,3,FALSE),""))</f>
        <v/>
      </c>
      <c r="BS44" s="1" t="str">
        <f t="shared" ref="BS44:BS78" ca="1" si="67">IFERROR(VLOOKUP(BH4,AU$3:AV$38,1,FALSE),"")</f>
        <v/>
      </c>
      <c r="BT44" s="1" t="str">
        <f t="shared" ref="BT44:BT78" ca="1" si="68">IFERROR(VLOOKUP(BH4,AU$3:AV$38,2,FALSE),"")</f>
        <v/>
      </c>
      <c r="BU44" s="1">
        <f ca="1"/>
        <v>0</v>
      </c>
      <c r="BV44" s="1" t="e">
        <f ca="1"/>
        <v>#NUM!</v>
      </c>
      <c r="BW44" s="1" t="e">
        <f t="shared" ref="BW44:BW78" ca="1" si="69">IF(BV44=0,"",VLOOKUP(BV44,BR$43:BT$78,2,FALSE))</f>
        <v>#NUM!</v>
      </c>
      <c r="BX44" s="1" t="str">
        <f t="shared" ref="BX44:BX78" ca="1" si="70">IF(BU44=0,"",VLOOKUP(BV44,BR$43:BT$78,3,FALSE))</f>
        <v/>
      </c>
      <c r="BY44" s="1" t="str">
        <f t="shared" ref="BY44:BY78" ca="1" si="71">IF(ISTEXT(BW44),"",IFERROR(VLOOKUP(BW44,CE$3:CH$38,3,FALSE),""))</f>
        <v/>
      </c>
      <c r="BZ44" s="1" t="str">
        <f t="shared" ref="BZ44:BZ78" ca="1" si="72">IF(ISTEXT(BW44),"",IFERROR(VLOOKUP(BW44,CE$3:CH$38,4,FALSE),""))</f>
        <v/>
      </c>
      <c r="CA44" s="1" t="str">
        <f t="shared" ref="CA44:CA78" ca="1" si="73">IF(ISTEXT(BW44),"",IFERROR(VLOOKUP(BW44,CE$43:CH$78,3,FALSE),""))</f>
        <v/>
      </c>
      <c r="CB44" s="1" t="str">
        <f t="shared" ref="CB44:CB78" ca="1" si="74">IF(ISTEXT(BW44),"",IFERROR(VLOOKUP(BW44,CE$43:CH$78,4,FALSE),""))</f>
        <v/>
      </c>
      <c r="CC44" s="40" t="str">
        <f t="shared" ref="CC44:CC78" ca="1" si="75">IF(ISTEXT(BW44),"",IFERROR(VLOOKUP(BW44,A$3:F$38,6,FALSE),""))</f>
        <v/>
      </c>
      <c r="CE44" s="38" t="str">
        <f t="shared" ref="CE44:CE78" ca="1" si="76">IF(BF44&gt;0,IF(BF44=0,"",VLOOKUP(BF44,AS$43:AV$78,3,FALSE)),"")</f>
        <v/>
      </c>
      <c r="CF44" s="1" t="str">
        <f t="shared" ref="CF44:CF78" ca="1" si="77">IF(BF44&gt;0,VLOOKUP(BF44,AS$43:AV$78,4,FALSE),"")</f>
        <v/>
      </c>
      <c r="CG44" s="1" t="str">
        <f t="shared" ref="CG44:CG78" ca="1" si="78">IF(BF44&gt;0,VLOOKUP(BF44,AS$43:AV$78,2,FALSE),"")</f>
        <v/>
      </c>
      <c r="CH44" s="204" t="str">
        <f t="shared" ref="CH44:CH78" ca="1" si="79">IF(BF44&gt;0,RANK(BF44,$BF$43:$BF$78,0),"")</f>
        <v/>
      </c>
    </row>
    <row r="45" spans="1:86" x14ac:dyDescent="0.3">
      <c r="A45" s="38" t="s">
        <v>68</v>
      </c>
      <c r="B45" s="1" t="s">
        <v>47</v>
      </c>
      <c r="C45" s="1" t="s">
        <v>70</v>
      </c>
      <c r="D45" s="2" t="s">
        <v>71</v>
      </c>
      <c r="E45" s="45" t="s">
        <v>72</v>
      </c>
      <c r="I45" s="38" t="s">
        <v>70</v>
      </c>
      <c r="J45" s="2" t="s">
        <v>71</v>
      </c>
      <c r="K45" s="2"/>
      <c r="L45" s="1"/>
      <c r="M45" s="45" t="s">
        <v>72</v>
      </c>
      <c r="O45" s="196" t="s">
        <v>15</v>
      </c>
      <c r="P45" s="1"/>
      <c r="Q45" s="47" t="s">
        <v>136</v>
      </c>
      <c r="R45" s="195" t="s">
        <v>135</v>
      </c>
      <c r="S45" s="1" t="s">
        <v>133</v>
      </c>
      <c r="T45" s="1" t="s">
        <v>134</v>
      </c>
      <c r="U45" s="1"/>
      <c r="V45" s="1"/>
      <c r="W45" s="376" t="s">
        <v>131</v>
      </c>
      <c r="X45" s="376"/>
      <c r="Y45" s="1"/>
      <c r="Z45" s="47"/>
      <c r="AA45" s="47" t="s">
        <v>132</v>
      </c>
      <c r="AB45" s="40"/>
      <c r="AD45" s="38">
        <v>3</v>
      </c>
      <c r="AE45" s="1" t="str">
        <f>'Indtastning grøn'!H12</f>
        <v/>
      </c>
      <c r="AF45" s="1" t="str">
        <f>'Indtastning grøn'!N12</f>
        <v/>
      </c>
      <c r="AG45" s="1" t="str">
        <f>'Indtastning grøn'!T12</f>
        <v/>
      </c>
      <c r="AH45" s="1" t="str">
        <f>'Indtastning grøn'!AT12</f>
        <v/>
      </c>
      <c r="AI45" s="1" t="str">
        <f t="shared" ca="1" si="51"/>
        <v/>
      </c>
      <c r="AJ45" s="1" t="str">
        <f t="shared" ca="1" si="52"/>
        <v/>
      </c>
      <c r="AK45" s="1" t="str">
        <f>'Indtastning grøn'!BB12</f>
        <v/>
      </c>
      <c r="AL45" s="1" t="str">
        <f>'Indtastning grøn'!BH12</f>
        <v/>
      </c>
      <c r="AM45" s="1" t="str">
        <f>'Indtastning grøn'!BN12</f>
        <v/>
      </c>
      <c r="AN45" s="1" t="str">
        <f>'Indtastning grøn'!BT12</f>
        <v/>
      </c>
      <c r="AO45" s="1" t="str">
        <f>'Indtastning grøn'!CE12</f>
        <v/>
      </c>
      <c r="AP45" s="1">
        <f>'Indtastning grøn'!CH12</f>
        <v>0</v>
      </c>
      <c r="AQ45" s="1">
        <f t="shared" ca="1" si="53"/>
        <v>0</v>
      </c>
      <c r="AR45" s="1">
        <f t="shared" ca="1" si="46"/>
        <v>0</v>
      </c>
      <c r="AS45" s="1">
        <f t="shared" si="54"/>
        <v>0</v>
      </c>
      <c r="AT45" s="1">
        <f t="shared" si="47"/>
        <v>0</v>
      </c>
      <c r="AU45" s="1" t="str">
        <f ca="1">'Indtastning grøn'!A12</f>
        <v/>
      </c>
      <c r="AV45" s="1" t="str">
        <f ca="1">'Indtastning grøn'!B12</f>
        <v/>
      </c>
      <c r="AW45" s="1">
        <f t="shared" si="48"/>
        <v>0</v>
      </c>
      <c r="AX45" s="1">
        <f t="shared" si="55"/>
        <v>0</v>
      </c>
      <c r="AY45" s="1" t="str">
        <f t="shared" ca="1" si="56"/>
        <v/>
      </c>
      <c r="AZ45" s="1">
        <f ca="1"/>
        <v>0</v>
      </c>
      <c r="BA45" s="1">
        <f ca="1"/>
        <v>0</v>
      </c>
      <c r="BB45" s="1" t="e">
        <f ca="1"/>
        <v>#NUM!</v>
      </c>
      <c r="BC45" s="1" t="str">
        <f t="shared" ca="1" si="57"/>
        <v/>
      </c>
      <c r="BD45" s="1" t="str">
        <f t="shared" ca="1" si="58"/>
        <v/>
      </c>
      <c r="BE45" s="1">
        <f ca="1"/>
        <v>0</v>
      </c>
      <c r="BF45" s="1">
        <f ca="1"/>
        <v>0</v>
      </c>
      <c r="BG45" s="1" t="str">
        <f t="shared" ca="1" si="59"/>
        <v/>
      </c>
      <c r="BH45" s="1" t="e">
        <f ca="1"/>
        <v>#NUM!</v>
      </c>
      <c r="BJ45" s="38" t="str">
        <f t="shared" ca="1" si="60"/>
        <v/>
      </c>
      <c r="BK45" s="1" t="str">
        <f t="shared" ca="1" si="61"/>
        <v/>
      </c>
      <c r="BL45" s="1" t="str">
        <f t="shared" ca="1" si="62"/>
        <v/>
      </c>
      <c r="BM45" s="204" t="str">
        <f t="shared" ca="1" si="63"/>
        <v/>
      </c>
      <c r="BO45" s="38" t="str">
        <f t="shared" ca="1" si="49"/>
        <v/>
      </c>
      <c r="BP45" s="1" t="str">
        <f t="shared" ca="1" si="64"/>
        <v/>
      </c>
      <c r="BQ45" s="1">
        <f t="shared" ca="1" si="65"/>
        <v>0</v>
      </c>
      <c r="BR45" s="1" t="str">
        <f t="shared" ca="1" si="66"/>
        <v/>
      </c>
      <c r="BS45" s="1" t="str">
        <f t="shared" ca="1" si="67"/>
        <v/>
      </c>
      <c r="BT45" s="1" t="str">
        <f t="shared" ca="1" si="68"/>
        <v/>
      </c>
      <c r="BU45" s="1">
        <f ca="1"/>
        <v>0</v>
      </c>
      <c r="BV45" s="1" t="e">
        <f ca="1"/>
        <v>#NUM!</v>
      </c>
      <c r="BW45" s="1" t="e">
        <f t="shared" ca="1" si="69"/>
        <v>#NUM!</v>
      </c>
      <c r="BX45" s="1" t="str">
        <f t="shared" ca="1" si="70"/>
        <v/>
      </c>
      <c r="BY45" s="1" t="str">
        <f t="shared" ca="1" si="71"/>
        <v/>
      </c>
      <c r="BZ45" s="1" t="str">
        <f t="shared" ca="1" si="72"/>
        <v/>
      </c>
      <c r="CA45" s="1" t="str">
        <f t="shared" ca="1" si="73"/>
        <v/>
      </c>
      <c r="CB45" s="1" t="str">
        <f t="shared" ca="1" si="74"/>
        <v/>
      </c>
      <c r="CC45" s="40" t="str">
        <f t="shared" ca="1" si="75"/>
        <v/>
      </c>
      <c r="CE45" s="38" t="str">
        <f t="shared" ca="1" si="76"/>
        <v/>
      </c>
      <c r="CF45" s="1" t="str">
        <f t="shared" ca="1" si="77"/>
        <v/>
      </c>
      <c r="CG45" s="1" t="str">
        <f t="shared" ca="1" si="78"/>
        <v/>
      </c>
      <c r="CH45" s="204" t="str">
        <f t="shared" ca="1" si="79"/>
        <v/>
      </c>
    </row>
    <row r="46" spans="1:86" x14ac:dyDescent="0.3">
      <c r="A46" s="38">
        <v>-10</v>
      </c>
      <c r="B46" s="1">
        <v>1</v>
      </c>
      <c r="C46" s="1">
        <v>1</v>
      </c>
      <c r="D46" s="54" t="str">
        <f ca="1">'Dybde &amp; bredde stub'!B19</f>
        <v/>
      </c>
      <c r="E46" s="40" t="str">
        <f ca="1">IFERROR(IF(ISBLANK(D46),"",IF(D46=INT(VLOOKUP(D46,$A$46:$B$67,1)),IF(OR(D46=1,D46=2,D46=3,D46=4,D46=5,D46=6,D46=7,D46=8,D46=9),VLOOKUP(D46,$A$46:$B$67,2)+1,VLOOKUP(D46,$A$46:$B$67,2)),VLOOKUP(D46,$A$46:$B$67,2))),"")</f>
        <v/>
      </c>
      <c r="I46" s="38">
        <v>1</v>
      </c>
      <c r="J46" s="377" t="str">
        <f ca="1">'Dybde &amp; bredde grønjord'!B19</f>
        <v/>
      </c>
      <c r="K46" s="377"/>
      <c r="L46" s="377"/>
      <c r="M46" s="40" t="str">
        <f ca="1">IFERROR(IF(ISBLANK(J46),"",IF(J46=INT(VLOOKUP(J46,$A$46:$B$67,1)),IF(OR(J46=1,J46=2,J46=3,J46=4,J46=5,J46=6,J46=7,J46=8,J46=9),VLOOKUP(J46,$A$46:$B$67,2)+1,VLOOKUP(J46,$A$46:$B$67,2)),VLOOKUP(J46,$A$46:$B$67,2))),"")</f>
        <v/>
      </c>
      <c r="O46" s="375" t="str">
        <f>IF(Hovedmenu!C27=0,"Dommer mangler",Hovedmenu!C27)</f>
        <v>Dommer mangler</v>
      </c>
      <c r="P46" s="376"/>
      <c r="Q46" s="39">
        <v>1</v>
      </c>
      <c r="R46" s="1" t="b">
        <f>IF(O46="Dommer mangler",FALSE,TRUE)</f>
        <v>0</v>
      </c>
      <c r="S46" s="1" t="str">
        <f>IF($R$54&lt;=4,"hold 1","hold 1")</f>
        <v>hold 1</v>
      </c>
      <c r="T46" s="1"/>
      <c r="U46" s="1"/>
      <c r="V46" s="372">
        <v>1</v>
      </c>
      <c r="W46" s="373" t="str">
        <f>IF($S$46="hold 1",$O$46,"")</f>
        <v>Dommer mangler</v>
      </c>
      <c r="X46" s="373"/>
      <c r="Y46" s="1"/>
      <c r="Z46" s="372">
        <v>1</v>
      </c>
      <c r="AA46" s="373" t="str">
        <f>IF($T$49="hold 2",$O$49,IF($T$50="hold 2",$O$50,$O$46))</f>
        <v>Dommer mangler</v>
      </c>
      <c r="AB46" s="373"/>
      <c r="AD46" s="38">
        <v>4</v>
      </c>
      <c r="AE46" s="1" t="str">
        <f>'Indtastning grøn'!H13</f>
        <v/>
      </c>
      <c r="AF46" s="1" t="str">
        <f>'Indtastning grøn'!N13</f>
        <v/>
      </c>
      <c r="AG46" s="1" t="str">
        <f>'Indtastning grøn'!T13</f>
        <v/>
      </c>
      <c r="AH46" s="1" t="str">
        <f>'Indtastning grøn'!AT13</f>
        <v/>
      </c>
      <c r="AI46" s="1" t="str">
        <f t="shared" ca="1" si="51"/>
        <v/>
      </c>
      <c r="AJ46" s="1" t="str">
        <f t="shared" ca="1" si="52"/>
        <v/>
      </c>
      <c r="AK46" s="1" t="str">
        <f>'Indtastning grøn'!BB13</f>
        <v/>
      </c>
      <c r="AL46" s="1" t="str">
        <f>'Indtastning grøn'!BH13</f>
        <v/>
      </c>
      <c r="AM46" s="1" t="str">
        <f>'Indtastning grøn'!BN13</f>
        <v/>
      </c>
      <c r="AN46" s="1" t="str">
        <f>'Indtastning grøn'!BT13</f>
        <v/>
      </c>
      <c r="AO46" s="1" t="str">
        <f>'Indtastning grøn'!CE13</f>
        <v/>
      </c>
      <c r="AP46" s="1">
        <f>'Indtastning grøn'!CH13</f>
        <v>0</v>
      </c>
      <c r="AQ46" s="1">
        <f t="shared" ca="1" si="53"/>
        <v>0</v>
      </c>
      <c r="AR46" s="1">
        <f t="shared" ca="1" si="46"/>
        <v>0</v>
      </c>
      <c r="AS46" s="1">
        <f t="shared" si="54"/>
        <v>0</v>
      </c>
      <c r="AT46" s="1">
        <f t="shared" si="47"/>
        <v>0</v>
      </c>
      <c r="AU46" s="1" t="str">
        <f ca="1">'Indtastning grøn'!A13</f>
        <v/>
      </c>
      <c r="AV46" s="1" t="str">
        <f ca="1">'Indtastning grøn'!B13</f>
        <v/>
      </c>
      <c r="AW46" s="1">
        <f t="shared" si="48"/>
        <v>0</v>
      </c>
      <c r="AX46" s="1">
        <f t="shared" si="55"/>
        <v>0</v>
      </c>
      <c r="AY46" s="1" t="str">
        <f t="shared" ca="1" si="56"/>
        <v/>
      </c>
      <c r="AZ46" s="1">
        <f ca="1"/>
        <v>0</v>
      </c>
      <c r="BA46" s="1">
        <f ca="1"/>
        <v>0</v>
      </c>
      <c r="BB46" s="1" t="e">
        <f ca="1"/>
        <v>#NUM!</v>
      </c>
      <c r="BC46" s="1" t="str">
        <f t="shared" ca="1" si="57"/>
        <v/>
      </c>
      <c r="BD46" s="1" t="str">
        <f t="shared" ca="1" si="58"/>
        <v/>
      </c>
      <c r="BE46" s="1">
        <f ca="1"/>
        <v>0</v>
      </c>
      <c r="BF46" s="1">
        <f ca="1"/>
        <v>0</v>
      </c>
      <c r="BG46" s="1" t="str">
        <f t="shared" ca="1" si="59"/>
        <v/>
      </c>
      <c r="BH46" s="1" t="e">
        <f ca="1"/>
        <v>#NUM!</v>
      </c>
      <c r="BJ46" s="38" t="str">
        <f t="shared" ca="1" si="60"/>
        <v/>
      </c>
      <c r="BK46" s="1" t="str">
        <f t="shared" ca="1" si="61"/>
        <v/>
      </c>
      <c r="BL46" s="1" t="str">
        <f t="shared" ca="1" si="62"/>
        <v/>
      </c>
      <c r="BM46" s="204" t="str">
        <f t="shared" ca="1" si="63"/>
        <v/>
      </c>
      <c r="BO46" s="38" t="str">
        <f t="shared" ca="1" si="49"/>
        <v/>
      </c>
      <c r="BP46" s="1" t="str">
        <f t="shared" ca="1" si="64"/>
        <v/>
      </c>
      <c r="BQ46" s="1">
        <f t="shared" ca="1" si="65"/>
        <v>0</v>
      </c>
      <c r="BR46" s="1" t="str">
        <f t="shared" ca="1" si="66"/>
        <v/>
      </c>
      <c r="BS46" s="1" t="str">
        <f t="shared" ca="1" si="67"/>
        <v/>
      </c>
      <c r="BT46" s="1" t="str">
        <f t="shared" ca="1" si="68"/>
        <v/>
      </c>
      <c r="BU46" s="1">
        <f ca="1"/>
        <v>0</v>
      </c>
      <c r="BV46" s="1" t="e">
        <f ca="1"/>
        <v>#NUM!</v>
      </c>
      <c r="BW46" s="1" t="e">
        <f t="shared" ca="1" si="69"/>
        <v>#NUM!</v>
      </c>
      <c r="BX46" s="1" t="str">
        <f t="shared" ca="1" si="70"/>
        <v/>
      </c>
      <c r="BY46" s="1" t="str">
        <f t="shared" ca="1" si="71"/>
        <v/>
      </c>
      <c r="BZ46" s="1" t="str">
        <f t="shared" ca="1" si="72"/>
        <v/>
      </c>
      <c r="CA46" s="1" t="str">
        <f t="shared" ca="1" si="73"/>
        <v/>
      </c>
      <c r="CB46" s="1" t="str">
        <f t="shared" ca="1" si="74"/>
        <v/>
      </c>
      <c r="CC46" s="40" t="str">
        <f t="shared" ca="1" si="75"/>
        <v/>
      </c>
      <c r="CE46" s="38" t="str">
        <f t="shared" ca="1" si="76"/>
        <v/>
      </c>
      <c r="CF46" s="1" t="str">
        <f t="shared" ca="1" si="77"/>
        <v/>
      </c>
      <c r="CG46" s="1" t="str">
        <f t="shared" ca="1" si="78"/>
        <v/>
      </c>
      <c r="CH46" s="204" t="str">
        <f t="shared" ca="1" si="79"/>
        <v/>
      </c>
    </row>
    <row r="47" spans="1:86" x14ac:dyDescent="0.3">
      <c r="A47" s="38">
        <v>-9</v>
      </c>
      <c r="B47" s="1">
        <v>2</v>
      </c>
      <c r="C47" s="1">
        <v>2</v>
      </c>
      <c r="D47" s="54" t="str">
        <f ca="1">'Dybde &amp; bredde stub'!G19</f>
        <v/>
      </c>
      <c r="E47" s="40" t="str">
        <f t="shared" ref="E47:E81" ca="1" si="80">IFERROR(IF(ISBLANK(D47),"",IF(D47=INT(VLOOKUP(D47,$A$46:$B$67,1)),IF(OR(D47=1,D47=2,D47=3,D47=4,D47=5,D47=6,D47=7,D47=8,D47=9),VLOOKUP(D47,$A$46:$B$67,2)+1,VLOOKUP(D47,$A$46:$B$67,2)),VLOOKUP(D47,$A$46:$B$67,2))),"")</f>
        <v/>
      </c>
      <c r="I47" s="38">
        <v>2</v>
      </c>
      <c r="J47" s="377" t="str">
        <f ca="1">'Dybde &amp; bredde grønjord'!G19</f>
        <v/>
      </c>
      <c r="K47" s="377"/>
      <c r="L47" s="377"/>
      <c r="M47" s="40" t="str">
        <f t="shared" ref="M47:M81" ca="1" si="81">IFERROR(IF(ISBLANK(J47),"",IF(J47=INT(VLOOKUP(J47,$A$46:$B$67,1)),IF(OR(J47=1,J47=2,J47=3,J47=4,J47=5,J47=6,J47=7,J47=8,J47=9),VLOOKUP(J47,$A$46:$B$67,2)+1,VLOOKUP(J47,$A$46:$B$67,2)),VLOOKUP(J47,$A$46:$B$67,2))),"")</f>
        <v/>
      </c>
      <c r="O47" s="375" t="str">
        <f>IF(Hovedmenu!C28=0,"Dommer mangler",Hovedmenu!C28)</f>
        <v>Dommer mangler</v>
      </c>
      <c r="P47" s="376"/>
      <c r="Q47" s="39">
        <v>2</v>
      </c>
      <c r="R47" s="1" t="b">
        <f t="shared" ref="R47:R53" si="82">IF(O47="Dommer mangler",FALSE,TRUE)</f>
        <v>0</v>
      </c>
      <c r="S47" s="1" t="str">
        <f>IF($R$54&lt;=4,"hold 1","hold 1")</f>
        <v>hold 1</v>
      </c>
      <c r="T47" s="1"/>
      <c r="U47" s="1"/>
      <c r="V47" s="372"/>
      <c r="W47" s="373" t="str">
        <f>IF($S$47="hold 1",$O$47,"")</f>
        <v>Dommer mangler</v>
      </c>
      <c r="X47" s="373"/>
      <c r="Y47" s="1"/>
      <c r="Z47" s="372"/>
      <c r="AA47" s="373" t="str">
        <f>IF(AND($T$50="hold 2",$R$54=6),$O$50,IF($T$51="hold 2",$O$51,$O$47))</f>
        <v>Dommer mangler</v>
      </c>
      <c r="AB47" s="373"/>
      <c r="AD47" s="38">
        <v>5</v>
      </c>
      <c r="AE47" s="1" t="str">
        <f>'Indtastning grøn'!H14</f>
        <v/>
      </c>
      <c r="AF47" s="1" t="str">
        <f>'Indtastning grøn'!N14</f>
        <v/>
      </c>
      <c r="AG47" s="1" t="str">
        <f>'Indtastning grøn'!T14</f>
        <v/>
      </c>
      <c r="AH47" s="1" t="str">
        <f>'Indtastning grøn'!AT14</f>
        <v/>
      </c>
      <c r="AI47" s="1" t="str">
        <f t="shared" ca="1" si="51"/>
        <v/>
      </c>
      <c r="AJ47" s="1" t="str">
        <f t="shared" ca="1" si="52"/>
        <v/>
      </c>
      <c r="AK47" s="1" t="str">
        <f>'Indtastning grøn'!BB14</f>
        <v/>
      </c>
      <c r="AL47" s="1" t="str">
        <f>'Indtastning grøn'!BH14</f>
        <v/>
      </c>
      <c r="AM47" s="1" t="str">
        <f>'Indtastning grøn'!BN14</f>
        <v/>
      </c>
      <c r="AN47" s="1" t="str">
        <f>'Indtastning grøn'!BT14</f>
        <v/>
      </c>
      <c r="AO47" s="1" t="str">
        <f>'Indtastning grøn'!CE14</f>
        <v/>
      </c>
      <c r="AP47" s="1">
        <f>'Indtastning grøn'!CH14</f>
        <v>0</v>
      </c>
      <c r="AQ47" s="1">
        <f t="shared" ca="1" si="53"/>
        <v>0</v>
      </c>
      <c r="AR47" s="1">
        <f t="shared" ca="1" si="46"/>
        <v>0</v>
      </c>
      <c r="AS47" s="1">
        <f t="shared" si="54"/>
        <v>0</v>
      </c>
      <c r="AT47" s="1">
        <f t="shared" si="47"/>
        <v>0</v>
      </c>
      <c r="AU47" s="1" t="str">
        <f ca="1">'Indtastning grøn'!A14</f>
        <v/>
      </c>
      <c r="AV47" s="1" t="str">
        <f ca="1">'Indtastning grøn'!B14</f>
        <v/>
      </c>
      <c r="AW47" s="1">
        <f t="shared" si="48"/>
        <v>0</v>
      </c>
      <c r="AX47" s="1">
        <f t="shared" si="55"/>
        <v>0</v>
      </c>
      <c r="AY47" s="1" t="str">
        <f t="shared" ca="1" si="56"/>
        <v/>
      </c>
      <c r="AZ47" s="1">
        <f ca="1"/>
        <v>0</v>
      </c>
      <c r="BA47" s="1">
        <f ca="1"/>
        <v>0</v>
      </c>
      <c r="BB47" s="1" t="e">
        <f ca="1"/>
        <v>#NUM!</v>
      </c>
      <c r="BC47" s="1" t="str">
        <f t="shared" ca="1" si="57"/>
        <v/>
      </c>
      <c r="BD47" s="1" t="str">
        <f t="shared" ca="1" si="58"/>
        <v/>
      </c>
      <c r="BE47" s="1">
        <f ca="1"/>
        <v>0</v>
      </c>
      <c r="BF47" s="1">
        <f ca="1"/>
        <v>0</v>
      </c>
      <c r="BG47" s="1" t="str">
        <f t="shared" ca="1" si="59"/>
        <v/>
      </c>
      <c r="BH47" s="1" t="e">
        <f ca="1"/>
        <v>#NUM!</v>
      </c>
      <c r="BJ47" s="38" t="str">
        <f t="shared" ca="1" si="60"/>
        <v/>
      </c>
      <c r="BK47" s="1" t="str">
        <f t="shared" ca="1" si="61"/>
        <v/>
      </c>
      <c r="BL47" s="1" t="str">
        <f t="shared" ca="1" si="62"/>
        <v/>
      </c>
      <c r="BM47" s="204" t="str">
        <f t="shared" ca="1" si="63"/>
        <v/>
      </c>
      <c r="BO47" s="38" t="str">
        <f t="shared" ca="1" si="49"/>
        <v/>
      </c>
      <c r="BP47" s="1" t="str">
        <f t="shared" ca="1" si="64"/>
        <v/>
      </c>
      <c r="BQ47" s="1">
        <f t="shared" ca="1" si="65"/>
        <v>0</v>
      </c>
      <c r="BR47" s="1" t="str">
        <f t="shared" ca="1" si="66"/>
        <v/>
      </c>
      <c r="BS47" s="1" t="str">
        <f t="shared" ca="1" si="67"/>
        <v/>
      </c>
      <c r="BT47" s="1" t="str">
        <f t="shared" ca="1" si="68"/>
        <v/>
      </c>
      <c r="BU47" s="1">
        <f ca="1"/>
        <v>0</v>
      </c>
      <c r="BV47" s="1" t="e">
        <f ca="1"/>
        <v>#NUM!</v>
      </c>
      <c r="BW47" s="1" t="e">
        <f t="shared" ca="1" si="69"/>
        <v>#NUM!</v>
      </c>
      <c r="BX47" s="1" t="str">
        <f t="shared" ca="1" si="70"/>
        <v/>
      </c>
      <c r="BY47" s="1" t="str">
        <f t="shared" ca="1" si="71"/>
        <v/>
      </c>
      <c r="BZ47" s="1" t="str">
        <f t="shared" ca="1" si="72"/>
        <v/>
      </c>
      <c r="CA47" s="1" t="str">
        <f t="shared" ca="1" si="73"/>
        <v/>
      </c>
      <c r="CB47" s="1" t="str">
        <f t="shared" ca="1" si="74"/>
        <v/>
      </c>
      <c r="CC47" s="40" t="str">
        <f t="shared" ca="1" si="75"/>
        <v/>
      </c>
      <c r="CE47" s="38" t="str">
        <f t="shared" ca="1" si="76"/>
        <v/>
      </c>
      <c r="CF47" s="1" t="str">
        <f t="shared" ca="1" si="77"/>
        <v/>
      </c>
      <c r="CG47" s="1" t="str">
        <f t="shared" ca="1" si="78"/>
        <v/>
      </c>
      <c r="CH47" s="204" t="str">
        <f t="shared" ca="1" si="79"/>
        <v/>
      </c>
    </row>
    <row r="48" spans="1:86" x14ac:dyDescent="0.3">
      <c r="A48" s="38">
        <v>-8</v>
      </c>
      <c r="B48" s="1">
        <v>3</v>
      </c>
      <c r="C48" s="1">
        <v>3</v>
      </c>
      <c r="D48" s="54" t="str">
        <f ca="1">'Dybde &amp; bredde stub'!L19</f>
        <v/>
      </c>
      <c r="E48" s="40" t="str">
        <f t="shared" ca="1" si="80"/>
        <v/>
      </c>
      <c r="I48" s="38">
        <v>3</v>
      </c>
      <c r="J48" s="377" t="str">
        <f ca="1">'Dybde &amp; bredde grønjord'!L19</f>
        <v/>
      </c>
      <c r="K48" s="377"/>
      <c r="L48" s="377"/>
      <c r="M48" s="40" t="str">
        <f t="shared" ca="1" si="81"/>
        <v/>
      </c>
      <c r="O48" s="375" t="str">
        <f>IF(Hovedmenu!C29=0,"Dommer mangler",Hovedmenu!C29)</f>
        <v>Dommer mangler</v>
      </c>
      <c r="P48" s="376"/>
      <c r="Q48" s="39">
        <v>3</v>
      </c>
      <c r="R48" s="1" t="b">
        <f t="shared" si="82"/>
        <v>0</v>
      </c>
      <c r="S48" s="1" t="str">
        <f>IF($R$54&lt;=4,"hold 1","hold 1")</f>
        <v>hold 1</v>
      </c>
      <c r="T48" s="1"/>
      <c r="U48" s="1"/>
      <c r="V48" s="372"/>
      <c r="W48" s="373" t="str">
        <f>IF($S$48="hold 1",$O$48,"")</f>
        <v>Dommer mangler</v>
      </c>
      <c r="X48" s="373"/>
      <c r="Y48" s="1"/>
      <c r="Z48" s="372"/>
      <c r="AA48" s="373" t="str">
        <f>IF(AND($T$51="hold 2",$R$54=6),$O$51,IF($T$52="hold 2",$O$52,$O$48))</f>
        <v>Dommer mangler</v>
      </c>
      <c r="AB48" s="373"/>
      <c r="AD48" s="38">
        <v>6</v>
      </c>
      <c r="AE48" s="1" t="str">
        <f>'Indtastning grøn'!H15</f>
        <v/>
      </c>
      <c r="AF48" s="1" t="str">
        <f>'Indtastning grøn'!N15</f>
        <v/>
      </c>
      <c r="AG48" s="1" t="str">
        <f>'Indtastning grøn'!T15</f>
        <v/>
      </c>
      <c r="AH48" s="1" t="str">
        <f>'Indtastning grøn'!AT15</f>
        <v/>
      </c>
      <c r="AI48" s="1" t="str">
        <f t="shared" ca="1" si="51"/>
        <v/>
      </c>
      <c r="AJ48" s="1" t="str">
        <f t="shared" ca="1" si="52"/>
        <v/>
      </c>
      <c r="AK48" s="1" t="str">
        <f>'Indtastning grøn'!BB15</f>
        <v/>
      </c>
      <c r="AL48" s="1" t="str">
        <f>'Indtastning grøn'!BH15</f>
        <v/>
      </c>
      <c r="AM48" s="1" t="str">
        <f>'Indtastning grøn'!BN15</f>
        <v/>
      </c>
      <c r="AN48" s="1" t="str">
        <f>'Indtastning grøn'!BT15</f>
        <v/>
      </c>
      <c r="AO48" s="1" t="str">
        <f>'Indtastning grøn'!CE15</f>
        <v/>
      </c>
      <c r="AP48" s="1">
        <f>'Indtastning grøn'!CH15</f>
        <v>0</v>
      </c>
      <c r="AQ48" s="1">
        <f t="shared" ca="1" si="53"/>
        <v>0</v>
      </c>
      <c r="AR48" s="1">
        <f t="shared" ca="1" si="46"/>
        <v>0</v>
      </c>
      <c r="AS48" s="1">
        <f t="shared" si="54"/>
        <v>0</v>
      </c>
      <c r="AT48" s="1">
        <f t="shared" si="47"/>
        <v>0</v>
      </c>
      <c r="AU48" s="1" t="str">
        <f ca="1">'Indtastning grøn'!A15</f>
        <v/>
      </c>
      <c r="AV48" s="1" t="str">
        <f ca="1">'Indtastning grøn'!B15</f>
        <v/>
      </c>
      <c r="AW48" s="1">
        <f t="shared" si="48"/>
        <v>0</v>
      </c>
      <c r="AX48" s="1">
        <f t="shared" si="55"/>
        <v>0</v>
      </c>
      <c r="AY48" s="1" t="str">
        <f t="shared" ca="1" si="56"/>
        <v/>
      </c>
      <c r="AZ48" s="1">
        <f ca="1"/>
        <v>0</v>
      </c>
      <c r="BA48" s="1">
        <f ca="1"/>
        <v>0</v>
      </c>
      <c r="BB48" s="1" t="e">
        <f ca="1"/>
        <v>#NUM!</v>
      </c>
      <c r="BC48" s="1" t="str">
        <f t="shared" ca="1" si="57"/>
        <v/>
      </c>
      <c r="BD48" s="1" t="str">
        <f t="shared" ca="1" si="58"/>
        <v/>
      </c>
      <c r="BE48" s="1">
        <f ca="1"/>
        <v>0</v>
      </c>
      <c r="BF48" s="1">
        <f ca="1"/>
        <v>0</v>
      </c>
      <c r="BG48" s="1" t="str">
        <f t="shared" ca="1" si="59"/>
        <v/>
      </c>
      <c r="BH48" s="1" t="e">
        <f ca="1"/>
        <v>#NUM!</v>
      </c>
      <c r="BJ48" s="38" t="str">
        <f t="shared" ca="1" si="60"/>
        <v/>
      </c>
      <c r="BK48" s="1" t="str">
        <f t="shared" ca="1" si="61"/>
        <v/>
      </c>
      <c r="BL48" s="1" t="str">
        <f t="shared" ca="1" si="62"/>
        <v/>
      </c>
      <c r="BM48" s="204" t="str">
        <f t="shared" ca="1" si="63"/>
        <v/>
      </c>
      <c r="BO48" s="38" t="str">
        <f t="shared" ca="1" si="49"/>
        <v/>
      </c>
      <c r="BP48" s="1" t="str">
        <f t="shared" ca="1" si="64"/>
        <v/>
      </c>
      <c r="BQ48" s="1">
        <f t="shared" ca="1" si="65"/>
        <v>0</v>
      </c>
      <c r="BR48" s="1" t="str">
        <f t="shared" ca="1" si="66"/>
        <v/>
      </c>
      <c r="BS48" s="1" t="str">
        <f t="shared" ca="1" si="67"/>
        <v/>
      </c>
      <c r="BT48" s="1" t="str">
        <f t="shared" ca="1" si="68"/>
        <v/>
      </c>
      <c r="BU48" s="1">
        <f ca="1"/>
        <v>0</v>
      </c>
      <c r="BV48" s="1" t="e">
        <f ca="1"/>
        <v>#NUM!</v>
      </c>
      <c r="BW48" s="1" t="e">
        <f t="shared" ca="1" si="69"/>
        <v>#NUM!</v>
      </c>
      <c r="BX48" s="1" t="str">
        <f t="shared" ca="1" si="70"/>
        <v/>
      </c>
      <c r="BY48" s="1" t="str">
        <f t="shared" ca="1" si="71"/>
        <v/>
      </c>
      <c r="BZ48" s="1" t="str">
        <f t="shared" ca="1" si="72"/>
        <v/>
      </c>
      <c r="CA48" s="1" t="str">
        <f t="shared" ca="1" si="73"/>
        <v/>
      </c>
      <c r="CB48" s="1" t="str">
        <f t="shared" ca="1" si="74"/>
        <v/>
      </c>
      <c r="CC48" s="40" t="str">
        <f t="shared" ca="1" si="75"/>
        <v/>
      </c>
      <c r="CE48" s="38" t="str">
        <f t="shared" ca="1" si="76"/>
        <v/>
      </c>
      <c r="CF48" s="1" t="str">
        <f t="shared" ca="1" si="77"/>
        <v/>
      </c>
      <c r="CG48" s="1" t="str">
        <f t="shared" ca="1" si="78"/>
        <v/>
      </c>
      <c r="CH48" s="204" t="str">
        <f t="shared" ca="1" si="79"/>
        <v/>
      </c>
    </row>
    <row r="49" spans="1:86" x14ac:dyDescent="0.3">
      <c r="A49" s="38">
        <v>-7</v>
      </c>
      <c r="B49" s="1">
        <v>4</v>
      </c>
      <c r="C49" s="1">
        <v>4</v>
      </c>
      <c r="D49" s="54" t="str">
        <f ca="1">'Dybde &amp; bredde stub'!B34</f>
        <v/>
      </c>
      <c r="E49" s="40" t="str">
        <f t="shared" ca="1" si="80"/>
        <v/>
      </c>
      <c r="I49" s="38">
        <v>4</v>
      </c>
      <c r="J49" s="377" t="str">
        <f ca="1">'Dybde &amp; bredde grønjord'!B34</f>
        <v/>
      </c>
      <c r="K49" s="377"/>
      <c r="L49" s="377"/>
      <c r="M49" s="40" t="str">
        <f t="shared" ca="1" si="81"/>
        <v/>
      </c>
      <c r="O49" s="375" t="str">
        <f>IF(Hovedmenu!C30=0,"Dommer mangler",Hovedmenu!C30)</f>
        <v>Dommer mangler</v>
      </c>
      <c r="P49" s="376"/>
      <c r="Q49" s="39">
        <v>4</v>
      </c>
      <c r="R49" s="1" t="b">
        <f t="shared" si="82"/>
        <v>0</v>
      </c>
      <c r="S49" s="1" t="str">
        <f>IF($R$54&lt;=4,IF($R$54=5,"hold 2","hold 1"),IF($R$54=6,"","hold 1"))</f>
        <v>hold 1</v>
      </c>
      <c r="T49" s="1" t="str">
        <f>IF($R$54&lt;=4,IF($R$54=5,"hold 2",""),IF($R$54=6,"hold 2",""))</f>
        <v/>
      </c>
      <c r="U49" s="1"/>
      <c r="V49" s="372"/>
      <c r="W49" s="373" t="str">
        <f>IF($T$49="hold 2","",IF($T$50="hold 2",$O$49,$O$49))</f>
        <v>Dommer mangler</v>
      </c>
      <c r="X49" s="373"/>
      <c r="Y49" s="1"/>
      <c r="Z49" s="372"/>
      <c r="AA49" s="373" t="str">
        <f>IF(AND($T$53="hold 2",$R$54=6),$O$53,IF($R$54=6,"",IF($T$53="hold 2",$O$53,$O$49)))</f>
        <v>Dommer mangler</v>
      </c>
      <c r="AB49" s="373"/>
      <c r="AD49" s="38">
        <v>7</v>
      </c>
      <c r="AE49" s="1" t="str">
        <f>'Indtastning grøn'!H16</f>
        <v/>
      </c>
      <c r="AF49" s="1" t="str">
        <f>'Indtastning grøn'!N16</f>
        <v/>
      </c>
      <c r="AG49" s="1" t="str">
        <f>'Indtastning grøn'!T16</f>
        <v/>
      </c>
      <c r="AH49" s="1" t="str">
        <f>'Indtastning grøn'!AT16</f>
        <v/>
      </c>
      <c r="AI49" s="1" t="str">
        <f t="shared" ca="1" si="51"/>
        <v/>
      </c>
      <c r="AJ49" s="1" t="str">
        <f t="shared" ca="1" si="52"/>
        <v/>
      </c>
      <c r="AK49" s="1" t="str">
        <f>'Indtastning grøn'!BB16</f>
        <v/>
      </c>
      <c r="AL49" s="1" t="str">
        <f>'Indtastning grøn'!BH16</f>
        <v/>
      </c>
      <c r="AM49" s="1" t="str">
        <f>'Indtastning grøn'!BN16</f>
        <v/>
      </c>
      <c r="AN49" s="1" t="str">
        <f>'Indtastning grøn'!BT16</f>
        <v/>
      </c>
      <c r="AO49" s="1" t="str">
        <f>'Indtastning grøn'!CE16</f>
        <v/>
      </c>
      <c r="AP49" s="1">
        <f>'Indtastning grøn'!CH16</f>
        <v>0</v>
      </c>
      <c r="AQ49" s="1">
        <f t="shared" ca="1" si="53"/>
        <v>0</v>
      </c>
      <c r="AR49" s="1">
        <f t="shared" ca="1" si="46"/>
        <v>0</v>
      </c>
      <c r="AS49" s="1">
        <f t="shared" si="54"/>
        <v>0</v>
      </c>
      <c r="AT49" s="1">
        <f t="shared" si="47"/>
        <v>0</v>
      </c>
      <c r="AU49" s="1" t="str">
        <f ca="1">'Indtastning grøn'!A16</f>
        <v/>
      </c>
      <c r="AV49" s="1" t="str">
        <f ca="1">'Indtastning grøn'!B16</f>
        <v/>
      </c>
      <c r="AW49" s="1">
        <f t="shared" si="48"/>
        <v>0</v>
      </c>
      <c r="AX49" s="1">
        <f t="shared" si="55"/>
        <v>0</v>
      </c>
      <c r="AY49" s="1" t="str">
        <f t="shared" ca="1" si="56"/>
        <v/>
      </c>
      <c r="AZ49" s="1">
        <f ca="1"/>
        <v>0</v>
      </c>
      <c r="BA49" s="1">
        <f ca="1"/>
        <v>0</v>
      </c>
      <c r="BB49" s="1" t="e">
        <f ca="1"/>
        <v>#NUM!</v>
      </c>
      <c r="BC49" s="1" t="str">
        <f t="shared" ca="1" si="57"/>
        <v/>
      </c>
      <c r="BD49" s="1" t="str">
        <f t="shared" ca="1" si="58"/>
        <v/>
      </c>
      <c r="BE49" s="1">
        <f ca="1"/>
        <v>0</v>
      </c>
      <c r="BF49" s="1">
        <f ca="1"/>
        <v>0</v>
      </c>
      <c r="BG49" s="1" t="str">
        <f t="shared" ca="1" si="59"/>
        <v/>
      </c>
      <c r="BH49" s="1" t="e">
        <f ca="1"/>
        <v>#NUM!</v>
      </c>
      <c r="BJ49" s="38" t="str">
        <f t="shared" ca="1" si="60"/>
        <v/>
      </c>
      <c r="BK49" s="1" t="str">
        <f t="shared" ca="1" si="61"/>
        <v/>
      </c>
      <c r="BL49" s="1" t="str">
        <f t="shared" ca="1" si="62"/>
        <v/>
      </c>
      <c r="BM49" s="204" t="str">
        <f t="shared" ca="1" si="63"/>
        <v/>
      </c>
      <c r="BO49" s="38" t="str">
        <f t="shared" ca="1" si="49"/>
        <v/>
      </c>
      <c r="BP49" s="1" t="str">
        <f t="shared" ca="1" si="64"/>
        <v/>
      </c>
      <c r="BQ49" s="1">
        <f t="shared" ca="1" si="65"/>
        <v>0</v>
      </c>
      <c r="BR49" s="1" t="str">
        <f t="shared" ca="1" si="66"/>
        <v/>
      </c>
      <c r="BS49" s="1" t="str">
        <f t="shared" ca="1" si="67"/>
        <v/>
      </c>
      <c r="BT49" s="1" t="str">
        <f t="shared" ca="1" si="68"/>
        <v/>
      </c>
      <c r="BU49" s="1">
        <f ca="1"/>
        <v>0</v>
      </c>
      <c r="BV49" s="1" t="e">
        <f ca="1"/>
        <v>#NUM!</v>
      </c>
      <c r="BW49" s="1" t="e">
        <f t="shared" ca="1" si="69"/>
        <v>#NUM!</v>
      </c>
      <c r="BX49" s="1" t="str">
        <f t="shared" ca="1" si="70"/>
        <v/>
      </c>
      <c r="BY49" s="1" t="str">
        <f t="shared" ca="1" si="71"/>
        <v/>
      </c>
      <c r="BZ49" s="1" t="str">
        <f t="shared" ca="1" si="72"/>
        <v/>
      </c>
      <c r="CA49" s="1" t="str">
        <f t="shared" ca="1" si="73"/>
        <v/>
      </c>
      <c r="CB49" s="1" t="str">
        <f t="shared" ca="1" si="74"/>
        <v/>
      </c>
      <c r="CC49" s="40" t="str">
        <f t="shared" ca="1" si="75"/>
        <v/>
      </c>
      <c r="CE49" s="38" t="str">
        <f t="shared" ca="1" si="76"/>
        <v/>
      </c>
      <c r="CF49" s="1" t="str">
        <f t="shared" ca="1" si="77"/>
        <v/>
      </c>
      <c r="CG49" s="1" t="str">
        <f t="shared" ca="1" si="78"/>
        <v/>
      </c>
      <c r="CH49" s="204" t="str">
        <f t="shared" ca="1" si="79"/>
        <v/>
      </c>
    </row>
    <row r="50" spans="1:86" x14ac:dyDescent="0.3">
      <c r="A50" s="38">
        <v>-6</v>
      </c>
      <c r="B50" s="1">
        <v>5</v>
      </c>
      <c r="C50" s="1">
        <v>5</v>
      </c>
      <c r="D50" s="54" t="str">
        <f ca="1">'Dybde &amp; bredde stub'!G34</f>
        <v/>
      </c>
      <c r="E50" s="40" t="str">
        <f t="shared" ca="1" si="80"/>
        <v/>
      </c>
      <c r="I50" s="38">
        <v>5</v>
      </c>
      <c r="J50" s="377" t="str">
        <f ca="1">'Dybde &amp; bredde grønjord'!G34</f>
        <v/>
      </c>
      <c r="K50" s="377"/>
      <c r="L50" s="377"/>
      <c r="M50" s="40" t="str">
        <f t="shared" ca="1" si="81"/>
        <v/>
      </c>
      <c r="O50" s="375" t="str">
        <f>IF(Hovedmenu!I27=0,"Dommer mangler",Hovedmenu!I27)</f>
        <v>Dommer mangler</v>
      </c>
      <c r="P50" s="376"/>
      <c r="Q50" s="39">
        <v>5</v>
      </c>
      <c r="R50" s="1" t="b">
        <f t="shared" si="82"/>
        <v>0</v>
      </c>
      <c r="T50" s="1" t="str">
        <f>IF($R$54&lt;=6,IF($R$54=6,"hold 2",""),IF($R$54=8,"hold 2",""))</f>
        <v/>
      </c>
      <c r="U50" s="1"/>
      <c r="V50" s="372">
        <v>2</v>
      </c>
      <c r="W50" s="373" t="str">
        <f>IF($T$49="hold 2",$O$49,IF($T$50="hold 2",$O$50,$O$46))</f>
        <v>Dommer mangler</v>
      </c>
      <c r="X50" s="373"/>
      <c r="Y50" s="1"/>
      <c r="Z50" s="372">
        <v>2</v>
      </c>
      <c r="AA50" s="373" t="str">
        <f>IF($S$46="hold 1",$O$46,"")</f>
        <v>Dommer mangler</v>
      </c>
      <c r="AB50" s="373"/>
      <c r="AD50" s="38">
        <v>8</v>
      </c>
      <c r="AE50" s="1" t="str">
        <f>'Indtastning grøn'!H17</f>
        <v/>
      </c>
      <c r="AF50" s="1" t="str">
        <f>'Indtastning grøn'!N17</f>
        <v/>
      </c>
      <c r="AG50" s="1" t="str">
        <f>'Indtastning grøn'!T17</f>
        <v/>
      </c>
      <c r="AH50" s="1" t="str">
        <f>'Indtastning grøn'!AT17</f>
        <v/>
      </c>
      <c r="AI50" s="1" t="str">
        <f t="shared" ca="1" si="51"/>
        <v/>
      </c>
      <c r="AJ50" s="1" t="str">
        <f t="shared" ca="1" si="52"/>
        <v/>
      </c>
      <c r="AK50" s="1" t="str">
        <f>'Indtastning grøn'!BB17</f>
        <v/>
      </c>
      <c r="AL50" s="1" t="str">
        <f>'Indtastning grøn'!BH17</f>
        <v/>
      </c>
      <c r="AM50" s="1" t="str">
        <f>'Indtastning grøn'!BN17</f>
        <v/>
      </c>
      <c r="AN50" s="1" t="str">
        <f>'Indtastning grøn'!BT17</f>
        <v/>
      </c>
      <c r="AO50" s="1" t="str">
        <f>'Indtastning grøn'!CE17</f>
        <v/>
      </c>
      <c r="AP50" s="1">
        <f>'Indtastning grøn'!CH17</f>
        <v>0</v>
      </c>
      <c r="AQ50" s="1">
        <f t="shared" ca="1" si="53"/>
        <v>0</v>
      </c>
      <c r="AR50" s="1">
        <f t="shared" ca="1" si="46"/>
        <v>0</v>
      </c>
      <c r="AS50" s="1">
        <f t="shared" si="54"/>
        <v>0</v>
      </c>
      <c r="AT50" s="1">
        <f t="shared" si="47"/>
        <v>0</v>
      </c>
      <c r="AU50" s="1" t="str">
        <f ca="1">'Indtastning grøn'!A17</f>
        <v/>
      </c>
      <c r="AV50" s="1" t="str">
        <f ca="1">'Indtastning grøn'!B17</f>
        <v/>
      </c>
      <c r="AW50" s="1">
        <f>IF(IFERROR(VLOOKUP($AD50,$C$3:$L$38,10,FALSE)="DK",0),1,0)</f>
        <v>0</v>
      </c>
      <c r="AX50" s="1">
        <f t="shared" si="55"/>
        <v>0</v>
      </c>
      <c r="AY50" s="1" t="str">
        <f t="shared" ca="1" si="56"/>
        <v/>
      </c>
      <c r="AZ50" s="1">
        <f ca="1"/>
        <v>0</v>
      </c>
      <c r="BA50" s="1">
        <f ca="1"/>
        <v>0</v>
      </c>
      <c r="BB50" s="1" t="e">
        <f ca="1"/>
        <v>#NUM!</v>
      </c>
      <c r="BC50" s="1" t="str">
        <f t="shared" ca="1" si="57"/>
        <v/>
      </c>
      <c r="BD50" s="1" t="str">
        <f t="shared" ca="1" si="58"/>
        <v/>
      </c>
      <c r="BE50" s="1">
        <f ca="1"/>
        <v>0</v>
      </c>
      <c r="BF50" s="1">
        <f ca="1"/>
        <v>0</v>
      </c>
      <c r="BG50" s="1" t="str">
        <f t="shared" ca="1" si="59"/>
        <v/>
      </c>
      <c r="BH50" s="1" t="e">
        <f ca="1"/>
        <v>#NUM!</v>
      </c>
      <c r="BJ50" s="38" t="str">
        <f t="shared" ca="1" si="60"/>
        <v/>
      </c>
      <c r="BK50" s="1" t="str">
        <f t="shared" ca="1" si="61"/>
        <v/>
      </c>
      <c r="BL50" s="1" t="str">
        <f t="shared" ca="1" si="62"/>
        <v/>
      </c>
      <c r="BM50" s="204" t="str">
        <f t="shared" ca="1" si="63"/>
        <v/>
      </c>
      <c r="BO50" s="38" t="str">
        <f t="shared" ca="1" si="49"/>
        <v/>
      </c>
      <c r="BP50" s="1" t="str">
        <f t="shared" ca="1" si="64"/>
        <v/>
      </c>
      <c r="BQ50" s="1">
        <f t="shared" ca="1" si="65"/>
        <v>0</v>
      </c>
      <c r="BR50" s="1" t="str">
        <f t="shared" ca="1" si="66"/>
        <v/>
      </c>
      <c r="BS50" s="1" t="str">
        <f t="shared" ca="1" si="67"/>
        <v/>
      </c>
      <c r="BT50" s="1" t="str">
        <f t="shared" ca="1" si="68"/>
        <v/>
      </c>
      <c r="BU50" s="1">
        <f ca="1"/>
        <v>0</v>
      </c>
      <c r="BV50" s="1" t="e">
        <f ca="1"/>
        <v>#NUM!</v>
      </c>
      <c r="BW50" s="1" t="e">
        <f t="shared" ca="1" si="69"/>
        <v>#NUM!</v>
      </c>
      <c r="BX50" s="1" t="str">
        <f t="shared" ca="1" si="70"/>
        <v/>
      </c>
      <c r="BY50" s="1" t="str">
        <f t="shared" ca="1" si="71"/>
        <v/>
      </c>
      <c r="BZ50" s="1" t="str">
        <f t="shared" ca="1" si="72"/>
        <v/>
      </c>
      <c r="CA50" s="1" t="str">
        <f t="shared" ca="1" si="73"/>
        <v/>
      </c>
      <c r="CB50" s="1" t="str">
        <f t="shared" ca="1" si="74"/>
        <v/>
      </c>
      <c r="CC50" s="40" t="str">
        <f t="shared" ca="1" si="75"/>
        <v/>
      </c>
      <c r="CE50" s="38" t="str">
        <f t="shared" ca="1" si="76"/>
        <v/>
      </c>
      <c r="CF50" s="1" t="str">
        <f t="shared" ca="1" si="77"/>
        <v/>
      </c>
      <c r="CG50" s="1" t="str">
        <f t="shared" ca="1" si="78"/>
        <v/>
      </c>
      <c r="CH50" s="204" t="str">
        <f t="shared" ca="1" si="79"/>
        <v/>
      </c>
    </row>
    <row r="51" spans="1:86" x14ac:dyDescent="0.3">
      <c r="A51" s="38">
        <v>-5</v>
      </c>
      <c r="B51" s="1">
        <v>6</v>
      </c>
      <c r="C51" s="1">
        <v>6</v>
      </c>
      <c r="D51" s="54" t="str">
        <f ca="1">'Dybde &amp; bredde stub'!L34</f>
        <v/>
      </c>
      <c r="E51" s="40" t="str">
        <f t="shared" ca="1" si="80"/>
        <v/>
      </c>
      <c r="I51" s="38">
        <v>6</v>
      </c>
      <c r="J51" s="377" t="str">
        <f ca="1">'Dybde &amp; bredde grønjord'!L34</f>
        <v/>
      </c>
      <c r="K51" s="377"/>
      <c r="L51" s="377"/>
      <c r="M51" s="40" t="str">
        <f t="shared" ca="1" si="81"/>
        <v/>
      </c>
      <c r="O51" s="375" t="str">
        <f>IF(Hovedmenu!I28=0,"Dommer mangler",Hovedmenu!I28)</f>
        <v>Dommer mangler</v>
      </c>
      <c r="P51" s="376"/>
      <c r="Q51" s="39">
        <v>6</v>
      </c>
      <c r="R51" s="1" t="b">
        <f t="shared" si="82"/>
        <v>0</v>
      </c>
      <c r="T51" s="1" t="str">
        <f>IF($R$54&lt;=6,IF($R$54=6,"hold 2",""),IF($R$54=8,"hold 2",""))</f>
        <v/>
      </c>
      <c r="U51" s="1"/>
      <c r="V51" s="372"/>
      <c r="W51" s="373" t="str">
        <f>IF(AND($T$50="hold 2",$R$54=6),$O$50,IF($T$51="hold 2",$O$51,$O$47))</f>
        <v>Dommer mangler</v>
      </c>
      <c r="X51" s="373"/>
      <c r="Y51" s="1"/>
      <c r="Z51" s="372"/>
      <c r="AA51" s="373" t="str">
        <f>IF($S$47="hold 1",$O$47,"")</f>
        <v>Dommer mangler</v>
      </c>
      <c r="AB51" s="373"/>
      <c r="AD51" s="38">
        <v>9</v>
      </c>
      <c r="AE51" s="1" t="str">
        <f>'Indtastning grøn'!H18</f>
        <v/>
      </c>
      <c r="AF51" s="1" t="str">
        <f>'Indtastning grøn'!N18</f>
        <v/>
      </c>
      <c r="AG51" s="1" t="str">
        <f>'Indtastning grøn'!T18</f>
        <v/>
      </c>
      <c r="AH51" s="1" t="str">
        <f>'Indtastning grøn'!AT18</f>
        <v/>
      </c>
      <c r="AI51" s="1" t="str">
        <f t="shared" ca="1" si="51"/>
        <v/>
      </c>
      <c r="AJ51" s="1" t="str">
        <f t="shared" ca="1" si="52"/>
        <v/>
      </c>
      <c r="AK51" s="1" t="str">
        <f>'Indtastning grøn'!BB18</f>
        <v/>
      </c>
      <c r="AL51" s="1" t="str">
        <f>'Indtastning grøn'!BH18</f>
        <v/>
      </c>
      <c r="AM51" s="1" t="str">
        <f>'Indtastning grøn'!BN18</f>
        <v/>
      </c>
      <c r="AN51" s="1" t="str">
        <f>'Indtastning grøn'!BT18</f>
        <v/>
      </c>
      <c r="AO51" s="1" t="str">
        <f>'Indtastning grøn'!CE18</f>
        <v/>
      </c>
      <c r="AP51" s="1">
        <f>'Indtastning grøn'!CH18</f>
        <v>0</v>
      </c>
      <c r="AQ51" s="1">
        <f t="shared" ca="1" si="53"/>
        <v>0</v>
      </c>
      <c r="AR51" s="1">
        <f t="shared" ca="1" si="46"/>
        <v>0</v>
      </c>
      <c r="AS51" s="1">
        <f t="shared" si="54"/>
        <v>0</v>
      </c>
      <c r="AT51" s="1">
        <f t="shared" si="47"/>
        <v>0</v>
      </c>
      <c r="AU51" s="1" t="str">
        <f ca="1">'Indtastning grøn'!A18</f>
        <v/>
      </c>
      <c r="AV51" s="1" t="str">
        <f ca="1">'Indtastning grøn'!B18</f>
        <v/>
      </c>
      <c r="AW51" s="1">
        <f t="shared" ref="AW51:AW78" si="83">IF(IFERROR(VLOOKUP($AD51,$C$3:$L$38,10,FALSE)="DK",0),1,0)</f>
        <v>0</v>
      </c>
      <c r="AX51" s="1">
        <f t="shared" si="55"/>
        <v>0</v>
      </c>
      <c r="AY51" s="1" t="str">
        <f t="shared" ca="1" si="56"/>
        <v/>
      </c>
      <c r="AZ51" s="1">
        <f ca="1"/>
        <v>0</v>
      </c>
      <c r="BA51" s="1">
        <f ca="1"/>
        <v>0</v>
      </c>
      <c r="BB51" s="1" t="e">
        <f ca="1"/>
        <v>#NUM!</v>
      </c>
      <c r="BC51" s="1" t="str">
        <f t="shared" ca="1" si="57"/>
        <v/>
      </c>
      <c r="BD51" s="1" t="str">
        <f t="shared" ca="1" si="58"/>
        <v/>
      </c>
      <c r="BE51" s="1">
        <f ca="1"/>
        <v>0</v>
      </c>
      <c r="BF51" s="1">
        <f ca="1"/>
        <v>0</v>
      </c>
      <c r="BG51" s="1" t="str">
        <f t="shared" ca="1" si="59"/>
        <v/>
      </c>
      <c r="BH51" s="1" t="e">
        <f ca="1"/>
        <v>#NUM!</v>
      </c>
      <c r="BJ51" s="38" t="str">
        <f t="shared" ca="1" si="60"/>
        <v/>
      </c>
      <c r="BK51" s="1" t="str">
        <f t="shared" ca="1" si="61"/>
        <v/>
      </c>
      <c r="BL51" s="1" t="str">
        <f t="shared" ca="1" si="62"/>
        <v/>
      </c>
      <c r="BM51" s="204" t="str">
        <f t="shared" ca="1" si="63"/>
        <v/>
      </c>
      <c r="BO51" s="38" t="str">
        <f t="shared" ca="1" si="49"/>
        <v/>
      </c>
      <c r="BP51" s="1" t="str">
        <f t="shared" ca="1" si="64"/>
        <v/>
      </c>
      <c r="BQ51" s="1">
        <f t="shared" ca="1" si="65"/>
        <v>0</v>
      </c>
      <c r="BR51" s="1" t="str">
        <f t="shared" ca="1" si="66"/>
        <v/>
      </c>
      <c r="BS51" s="1" t="str">
        <f t="shared" ca="1" si="67"/>
        <v/>
      </c>
      <c r="BT51" s="1" t="str">
        <f t="shared" ca="1" si="68"/>
        <v/>
      </c>
      <c r="BU51" s="1">
        <f ca="1"/>
        <v>0</v>
      </c>
      <c r="BV51" s="1" t="e">
        <f ca="1"/>
        <v>#NUM!</v>
      </c>
      <c r="BW51" s="1" t="e">
        <f t="shared" ca="1" si="69"/>
        <v>#NUM!</v>
      </c>
      <c r="BX51" s="1" t="str">
        <f t="shared" ca="1" si="70"/>
        <v/>
      </c>
      <c r="BY51" s="1" t="str">
        <f t="shared" ca="1" si="71"/>
        <v/>
      </c>
      <c r="BZ51" s="1" t="str">
        <f t="shared" ca="1" si="72"/>
        <v/>
      </c>
      <c r="CA51" s="1" t="str">
        <f t="shared" ca="1" si="73"/>
        <v/>
      </c>
      <c r="CB51" s="1" t="str">
        <f t="shared" ca="1" si="74"/>
        <v/>
      </c>
      <c r="CC51" s="40" t="str">
        <f t="shared" ca="1" si="75"/>
        <v/>
      </c>
      <c r="CE51" s="38" t="str">
        <f t="shared" ca="1" si="76"/>
        <v/>
      </c>
      <c r="CF51" s="1" t="str">
        <f t="shared" ca="1" si="77"/>
        <v/>
      </c>
      <c r="CG51" s="1" t="str">
        <f t="shared" ca="1" si="78"/>
        <v/>
      </c>
      <c r="CH51" s="204" t="str">
        <f t="shared" ca="1" si="79"/>
        <v/>
      </c>
    </row>
    <row r="52" spans="1:86" x14ac:dyDescent="0.3">
      <c r="A52" s="38">
        <v>-4</v>
      </c>
      <c r="B52" s="1">
        <v>7</v>
      </c>
      <c r="C52" s="1">
        <v>7</v>
      </c>
      <c r="D52" s="54" t="str">
        <f ca="1">'Dybde &amp; bredde stub'!B57</f>
        <v/>
      </c>
      <c r="E52" s="40" t="str">
        <f t="shared" ca="1" si="80"/>
        <v/>
      </c>
      <c r="I52" s="38">
        <v>7</v>
      </c>
      <c r="J52" s="377" t="str">
        <f ca="1">'Dybde &amp; bredde grønjord'!B57</f>
        <v/>
      </c>
      <c r="K52" s="377"/>
      <c r="L52" s="377"/>
      <c r="M52" s="40" t="str">
        <f t="shared" ca="1" si="81"/>
        <v/>
      </c>
      <c r="O52" s="375" t="str">
        <f>IF(Hovedmenu!I29=0,"Dommer mangler",Hovedmenu!I29)</f>
        <v>Dommer mangler</v>
      </c>
      <c r="P52" s="376"/>
      <c r="Q52" s="39">
        <v>7</v>
      </c>
      <c r="R52" s="1" t="b">
        <f t="shared" si="82"/>
        <v>0</v>
      </c>
      <c r="T52" s="1" t="str">
        <f>IF($R$54&lt;=6,"",IF($R$54=8,"hold 2",""))</f>
        <v/>
      </c>
      <c r="U52" s="1"/>
      <c r="V52" s="372"/>
      <c r="W52" s="373" t="str">
        <f>IF(AND($T$51="hold 2",$R$54=6),$O$51,IF($T$52="hold 2",$O$52,$O$48))</f>
        <v>Dommer mangler</v>
      </c>
      <c r="X52" s="373"/>
      <c r="Y52" s="1"/>
      <c r="Z52" s="372"/>
      <c r="AA52" s="373" t="str">
        <f>IF($S$48="hold 1",$O$48,"")</f>
        <v>Dommer mangler</v>
      </c>
      <c r="AB52" s="373"/>
      <c r="AD52" s="38">
        <v>10</v>
      </c>
      <c r="AE52" s="1" t="str">
        <f>'Indtastning grøn'!H19</f>
        <v/>
      </c>
      <c r="AF52" s="1" t="str">
        <f>'Indtastning grøn'!N19</f>
        <v/>
      </c>
      <c r="AG52" s="1" t="str">
        <f>'Indtastning grøn'!T19</f>
        <v/>
      </c>
      <c r="AH52" s="1" t="str">
        <f>'Indtastning grøn'!AT19</f>
        <v/>
      </c>
      <c r="AI52" s="1" t="str">
        <f t="shared" ca="1" si="51"/>
        <v/>
      </c>
      <c r="AJ52" s="1" t="str">
        <f t="shared" ca="1" si="52"/>
        <v/>
      </c>
      <c r="AK52" s="1" t="str">
        <f>'Indtastning grøn'!BB19</f>
        <v/>
      </c>
      <c r="AL52" s="1" t="str">
        <f>'Indtastning grøn'!BH19</f>
        <v/>
      </c>
      <c r="AM52" s="1" t="str">
        <f>'Indtastning grøn'!BN19</f>
        <v/>
      </c>
      <c r="AN52" s="1" t="str">
        <f>'Indtastning grøn'!BT19</f>
        <v/>
      </c>
      <c r="AO52" s="1" t="str">
        <f>'Indtastning grøn'!CE19</f>
        <v/>
      </c>
      <c r="AP52" s="1">
        <f>'Indtastning grøn'!CH19</f>
        <v>0</v>
      </c>
      <c r="AQ52" s="1">
        <f t="shared" ca="1" si="53"/>
        <v>0</v>
      </c>
      <c r="AR52" s="1">
        <f t="shared" ca="1" si="46"/>
        <v>0</v>
      </c>
      <c r="AS52" s="1">
        <f t="shared" si="54"/>
        <v>0</v>
      </c>
      <c r="AT52" s="1">
        <f t="shared" si="47"/>
        <v>0</v>
      </c>
      <c r="AU52" s="1" t="str">
        <f ca="1">'Indtastning grøn'!A19</f>
        <v/>
      </c>
      <c r="AV52" s="1" t="str">
        <f ca="1">'Indtastning grøn'!B19</f>
        <v/>
      </c>
      <c r="AW52" s="1">
        <f t="shared" si="83"/>
        <v>0</v>
      </c>
      <c r="AX52" s="1">
        <f t="shared" si="55"/>
        <v>0</v>
      </c>
      <c r="AY52" s="1" t="str">
        <f t="shared" ca="1" si="56"/>
        <v/>
      </c>
      <c r="AZ52" s="1">
        <f ca="1"/>
        <v>0</v>
      </c>
      <c r="BA52" s="1">
        <f ca="1"/>
        <v>0</v>
      </c>
      <c r="BB52" s="1" t="e">
        <f ca="1"/>
        <v>#NUM!</v>
      </c>
      <c r="BC52" s="1" t="str">
        <f t="shared" ca="1" si="57"/>
        <v/>
      </c>
      <c r="BD52" s="1" t="str">
        <f t="shared" ca="1" si="58"/>
        <v/>
      </c>
      <c r="BE52" s="1">
        <f ca="1"/>
        <v>0</v>
      </c>
      <c r="BF52" s="1">
        <f ca="1"/>
        <v>0</v>
      </c>
      <c r="BG52" s="1" t="str">
        <f t="shared" ca="1" si="59"/>
        <v/>
      </c>
      <c r="BH52" s="1" t="e">
        <f ca="1"/>
        <v>#NUM!</v>
      </c>
      <c r="BJ52" s="38" t="str">
        <f t="shared" ca="1" si="60"/>
        <v/>
      </c>
      <c r="BK52" s="1" t="str">
        <f t="shared" ca="1" si="61"/>
        <v/>
      </c>
      <c r="BL52" s="1" t="str">
        <f t="shared" ca="1" si="62"/>
        <v/>
      </c>
      <c r="BM52" s="204" t="str">
        <f t="shared" ca="1" si="63"/>
        <v/>
      </c>
      <c r="BO52" s="38" t="str">
        <f t="shared" ca="1" si="49"/>
        <v/>
      </c>
      <c r="BP52" s="1" t="str">
        <f t="shared" ca="1" si="64"/>
        <v/>
      </c>
      <c r="BQ52" s="1">
        <f t="shared" ca="1" si="65"/>
        <v>0</v>
      </c>
      <c r="BR52" s="1" t="str">
        <f t="shared" ca="1" si="66"/>
        <v/>
      </c>
      <c r="BS52" s="1" t="str">
        <f t="shared" ca="1" si="67"/>
        <v/>
      </c>
      <c r="BT52" s="1" t="str">
        <f t="shared" ca="1" si="68"/>
        <v/>
      </c>
      <c r="BU52" s="1">
        <f ca="1"/>
        <v>0</v>
      </c>
      <c r="BV52" s="1" t="e">
        <f ca="1"/>
        <v>#NUM!</v>
      </c>
      <c r="BW52" s="1" t="e">
        <f t="shared" ca="1" si="69"/>
        <v>#NUM!</v>
      </c>
      <c r="BX52" s="1" t="str">
        <f t="shared" ca="1" si="70"/>
        <v/>
      </c>
      <c r="BY52" s="1" t="str">
        <f t="shared" ca="1" si="71"/>
        <v/>
      </c>
      <c r="BZ52" s="1" t="str">
        <f t="shared" ca="1" si="72"/>
        <v/>
      </c>
      <c r="CA52" s="1" t="str">
        <f t="shared" ca="1" si="73"/>
        <v/>
      </c>
      <c r="CB52" s="1" t="str">
        <f t="shared" ca="1" si="74"/>
        <v/>
      </c>
      <c r="CC52" s="40" t="str">
        <f t="shared" ca="1" si="75"/>
        <v/>
      </c>
      <c r="CE52" s="38" t="str">
        <f t="shared" ca="1" si="76"/>
        <v/>
      </c>
      <c r="CF52" s="1" t="str">
        <f t="shared" ca="1" si="77"/>
        <v/>
      </c>
      <c r="CG52" s="1" t="str">
        <f t="shared" ca="1" si="78"/>
        <v/>
      </c>
      <c r="CH52" s="204" t="str">
        <f t="shared" ca="1" si="79"/>
        <v/>
      </c>
    </row>
    <row r="53" spans="1:86" x14ac:dyDescent="0.3">
      <c r="A53" s="38">
        <v>-3</v>
      </c>
      <c r="B53" s="1">
        <v>8</v>
      </c>
      <c r="C53" s="1">
        <v>8</v>
      </c>
      <c r="D53" s="54" t="str">
        <f ca="1">'Dybde &amp; bredde stub'!G57</f>
        <v/>
      </c>
      <c r="E53" s="40" t="str">
        <f t="shared" ca="1" si="80"/>
        <v/>
      </c>
      <c r="I53" s="38">
        <v>8</v>
      </c>
      <c r="J53" s="377" t="str">
        <f ca="1">'Dybde &amp; bredde grønjord'!G57</f>
        <v/>
      </c>
      <c r="K53" s="377"/>
      <c r="L53" s="377"/>
      <c r="M53" s="40" t="str">
        <f t="shared" ca="1" si="81"/>
        <v/>
      </c>
      <c r="O53" s="375" t="str">
        <f>IF(Hovedmenu!I30=0,"Dommer mangler",Hovedmenu!I30)</f>
        <v>Dommer mangler</v>
      </c>
      <c r="P53" s="376"/>
      <c r="Q53" s="39">
        <v>8</v>
      </c>
      <c r="R53" s="1" t="b">
        <f t="shared" si="82"/>
        <v>0</v>
      </c>
      <c r="T53" s="1" t="str">
        <f>IF($R$54&lt;=6,"",IF($R$54=8,"hold 2",""))</f>
        <v/>
      </c>
      <c r="U53" s="1"/>
      <c r="V53" s="372"/>
      <c r="W53" s="373" t="str">
        <f>IF(AND($T$53="hold 2",$R$54=6),$O$53,IF($R$54=6,"",IF($T$53="hold 2",$O$53,$O$49)))</f>
        <v>Dommer mangler</v>
      </c>
      <c r="X53" s="373"/>
      <c r="Y53" s="1"/>
      <c r="Z53" s="372"/>
      <c r="AA53" s="373" t="str">
        <f>IF($T$49="hold 2","",IF($T$50="hold 2",$O$49,$O$49))</f>
        <v>Dommer mangler</v>
      </c>
      <c r="AB53" s="373"/>
      <c r="AD53" s="38">
        <v>11</v>
      </c>
      <c r="AE53" s="1" t="str">
        <f>'Indtastning grøn'!H20</f>
        <v/>
      </c>
      <c r="AF53" s="1" t="str">
        <f>'Indtastning grøn'!N20</f>
        <v/>
      </c>
      <c r="AG53" s="1" t="str">
        <f>'Indtastning grøn'!T20</f>
        <v/>
      </c>
      <c r="AH53" s="1" t="str">
        <f>'Indtastning grøn'!AT20</f>
        <v/>
      </c>
      <c r="AI53" s="1" t="str">
        <f t="shared" ca="1" si="51"/>
        <v/>
      </c>
      <c r="AJ53" s="1" t="str">
        <f t="shared" ca="1" si="52"/>
        <v/>
      </c>
      <c r="AK53" s="1" t="str">
        <f>'Indtastning grøn'!BB20</f>
        <v/>
      </c>
      <c r="AL53" s="1" t="str">
        <f>'Indtastning grøn'!BH20</f>
        <v/>
      </c>
      <c r="AM53" s="1" t="str">
        <f>'Indtastning grøn'!BN20</f>
        <v/>
      </c>
      <c r="AN53" s="1" t="str">
        <f>'Indtastning grøn'!BT20</f>
        <v/>
      </c>
      <c r="AO53" s="1" t="str">
        <f>'Indtastning grøn'!CE20</f>
        <v/>
      </c>
      <c r="AP53" s="1">
        <f>'Indtastning grøn'!CH20</f>
        <v>0</v>
      </c>
      <c r="AQ53" s="1">
        <f t="shared" ca="1" si="53"/>
        <v>0</v>
      </c>
      <c r="AR53" s="1">
        <f t="shared" ca="1" si="46"/>
        <v>0</v>
      </c>
      <c r="AS53" s="1">
        <f t="shared" si="54"/>
        <v>0</v>
      </c>
      <c r="AT53" s="1">
        <f t="shared" si="47"/>
        <v>0</v>
      </c>
      <c r="AU53" s="1" t="str">
        <f ca="1">'Indtastning grøn'!A20</f>
        <v/>
      </c>
      <c r="AV53" s="1" t="str">
        <f ca="1">'Indtastning grøn'!B20</f>
        <v/>
      </c>
      <c r="AW53" s="1">
        <f t="shared" si="83"/>
        <v>0</v>
      </c>
      <c r="AX53" s="1">
        <f t="shared" si="55"/>
        <v>0</v>
      </c>
      <c r="AY53" s="1" t="str">
        <f t="shared" ca="1" si="56"/>
        <v/>
      </c>
      <c r="AZ53" s="1">
        <f ca="1"/>
        <v>0</v>
      </c>
      <c r="BA53" s="1">
        <f ca="1"/>
        <v>0</v>
      </c>
      <c r="BB53" s="1" t="e">
        <f ca="1"/>
        <v>#NUM!</v>
      </c>
      <c r="BC53" s="1" t="str">
        <f t="shared" ca="1" si="57"/>
        <v/>
      </c>
      <c r="BD53" s="1" t="str">
        <f t="shared" ca="1" si="58"/>
        <v/>
      </c>
      <c r="BE53" s="1">
        <f ca="1"/>
        <v>0</v>
      </c>
      <c r="BF53" s="1">
        <f ca="1"/>
        <v>0</v>
      </c>
      <c r="BG53" s="1" t="str">
        <f t="shared" ca="1" si="59"/>
        <v/>
      </c>
      <c r="BH53" s="1" t="e">
        <f ca="1"/>
        <v>#NUM!</v>
      </c>
      <c r="BJ53" s="38" t="str">
        <f t="shared" ca="1" si="60"/>
        <v/>
      </c>
      <c r="BK53" s="1" t="str">
        <f t="shared" ca="1" si="61"/>
        <v/>
      </c>
      <c r="BL53" s="1" t="str">
        <f t="shared" ca="1" si="62"/>
        <v/>
      </c>
      <c r="BM53" s="204" t="str">
        <f t="shared" ca="1" si="63"/>
        <v/>
      </c>
      <c r="BO53" s="38" t="str">
        <f t="shared" ca="1" si="49"/>
        <v/>
      </c>
      <c r="BP53" s="1" t="str">
        <f t="shared" ca="1" si="64"/>
        <v/>
      </c>
      <c r="BQ53" s="1">
        <f t="shared" ca="1" si="65"/>
        <v>0</v>
      </c>
      <c r="BR53" s="1" t="str">
        <f t="shared" ca="1" si="66"/>
        <v/>
      </c>
      <c r="BS53" s="1" t="str">
        <f t="shared" ca="1" si="67"/>
        <v/>
      </c>
      <c r="BT53" s="1" t="str">
        <f t="shared" ca="1" si="68"/>
        <v/>
      </c>
      <c r="BU53" s="1">
        <f ca="1"/>
        <v>0</v>
      </c>
      <c r="BV53" s="1" t="e">
        <f ca="1"/>
        <v>#NUM!</v>
      </c>
      <c r="BW53" s="1" t="e">
        <f t="shared" ca="1" si="69"/>
        <v>#NUM!</v>
      </c>
      <c r="BX53" s="1" t="str">
        <f t="shared" ca="1" si="70"/>
        <v/>
      </c>
      <c r="BY53" s="1" t="str">
        <f t="shared" ca="1" si="71"/>
        <v/>
      </c>
      <c r="BZ53" s="1" t="str">
        <f t="shared" ca="1" si="72"/>
        <v/>
      </c>
      <c r="CA53" s="1" t="str">
        <f t="shared" ca="1" si="73"/>
        <v/>
      </c>
      <c r="CB53" s="1" t="str">
        <f t="shared" ca="1" si="74"/>
        <v/>
      </c>
      <c r="CC53" s="40" t="str">
        <f t="shared" ca="1" si="75"/>
        <v/>
      </c>
      <c r="CE53" s="38" t="str">
        <f t="shared" ca="1" si="76"/>
        <v/>
      </c>
      <c r="CF53" s="1" t="str">
        <f t="shared" ca="1" si="77"/>
        <v/>
      </c>
      <c r="CG53" s="1" t="str">
        <f t="shared" ca="1" si="78"/>
        <v/>
      </c>
      <c r="CH53" s="204" t="str">
        <f t="shared" ca="1" si="79"/>
        <v/>
      </c>
    </row>
    <row r="54" spans="1:86" x14ac:dyDescent="0.3">
      <c r="A54" s="38">
        <v>-2</v>
      </c>
      <c r="B54" s="1">
        <v>9</v>
      </c>
      <c r="C54" s="1">
        <v>9</v>
      </c>
      <c r="D54" s="54" t="str">
        <f ca="1">'Dybde &amp; bredde stub'!L57</f>
        <v/>
      </c>
      <c r="E54" s="40" t="str">
        <f t="shared" ca="1" si="80"/>
        <v/>
      </c>
      <c r="I54" s="38">
        <v>9</v>
      </c>
      <c r="J54" s="377" t="str">
        <f ca="1">'Dybde &amp; bredde grønjord'!L57</f>
        <v/>
      </c>
      <c r="K54" s="377"/>
      <c r="L54" s="377"/>
      <c r="M54" s="40" t="str">
        <f t="shared" ca="1" si="81"/>
        <v/>
      </c>
      <c r="O54" s="196"/>
      <c r="P54" s="1"/>
      <c r="Q54" s="1"/>
      <c r="R54" s="2">
        <f t="shared" ref="R54" si="84">COUNTIF(R46:R53,TRUE)</f>
        <v>0</v>
      </c>
      <c r="S54" s="1"/>
      <c r="T54" s="1"/>
      <c r="U54" s="1"/>
      <c r="V54" s="372">
        <v>3</v>
      </c>
      <c r="W54" s="373" t="str">
        <f>IF($S$46="hold 1",$O$46,"")</f>
        <v>Dommer mangler</v>
      </c>
      <c r="X54" s="373"/>
      <c r="Y54" s="1"/>
      <c r="Z54" s="372">
        <v>3</v>
      </c>
      <c r="AA54" s="373" t="str">
        <f>IF($T$49="hold 2",$O$49,IF($T$50="hold 2",$O$50,$O$46))</f>
        <v>Dommer mangler</v>
      </c>
      <c r="AB54" s="373"/>
      <c r="AD54" s="38">
        <v>12</v>
      </c>
      <c r="AE54" s="1" t="str">
        <f>'Indtastning grøn'!H21</f>
        <v/>
      </c>
      <c r="AF54" s="1" t="str">
        <f>'Indtastning grøn'!N21</f>
        <v/>
      </c>
      <c r="AG54" s="1" t="str">
        <f>'Indtastning grøn'!T21</f>
        <v/>
      </c>
      <c r="AH54" s="1" t="str">
        <f>'Indtastning grøn'!AT21</f>
        <v/>
      </c>
      <c r="AI54" s="1" t="str">
        <f t="shared" ca="1" si="51"/>
        <v/>
      </c>
      <c r="AJ54" s="1" t="str">
        <f t="shared" ca="1" si="52"/>
        <v/>
      </c>
      <c r="AK54" s="1" t="str">
        <f>'Indtastning grøn'!BB21</f>
        <v/>
      </c>
      <c r="AL54" s="1" t="str">
        <f>'Indtastning grøn'!BH21</f>
        <v/>
      </c>
      <c r="AM54" s="1" t="str">
        <f>'Indtastning grøn'!BN21</f>
        <v/>
      </c>
      <c r="AN54" s="1" t="str">
        <f>'Indtastning grøn'!BT21</f>
        <v/>
      </c>
      <c r="AO54" s="1" t="str">
        <f>'Indtastning grøn'!CE21</f>
        <v/>
      </c>
      <c r="AP54" s="1">
        <f>'Indtastning grøn'!CH21</f>
        <v>0</v>
      </c>
      <c r="AQ54" s="1">
        <f t="shared" ca="1" si="53"/>
        <v>0</v>
      </c>
      <c r="AR54" s="1">
        <f t="shared" ca="1" si="46"/>
        <v>0</v>
      </c>
      <c r="AS54" s="1">
        <f t="shared" si="54"/>
        <v>0</v>
      </c>
      <c r="AT54" s="1">
        <f t="shared" si="47"/>
        <v>0</v>
      </c>
      <c r="AU54" s="1" t="str">
        <f ca="1">'Indtastning grøn'!A21</f>
        <v/>
      </c>
      <c r="AV54" s="1" t="str">
        <f ca="1">'Indtastning grøn'!B21</f>
        <v/>
      </c>
      <c r="AW54" s="1">
        <f t="shared" si="83"/>
        <v>0</v>
      </c>
      <c r="AX54" s="1">
        <f t="shared" si="55"/>
        <v>0</v>
      </c>
      <c r="AY54" s="1" t="str">
        <f t="shared" ca="1" si="56"/>
        <v/>
      </c>
      <c r="AZ54" s="1">
        <f ca="1"/>
        <v>0</v>
      </c>
      <c r="BA54" s="1">
        <f ca="1"/>
        <v>0</v>
      </c>
      <c r="BB54" s="1" t="e">
        <f ca="1"/>
        <v>#NUM!</v>
      </c>
      <c r="BC54" s="1" t="str">
        <f t="shared" ca="1" si="57"/>
        <v/>
      </c>
      <c r="BD54" s="1" t="str">
        <f t="shared" ca="1" si="58"/>
        <v/>
      </c>
      <c r="BE54" s="1">
        <f ca="1"/>
        <v>0</v>
      </c>
      <c r="BF54" s="1">
        <f ca="1"/>
        <v>0</v>
      </c>
      <c r="BG54" s="1" t="str">
        <f t="shared" ca="1" si="59"/>
        <v/>
      </c>
      <c r="BH54" s="1" t="e">
        <f ca="1"/>
        <v>#NUM!</v>
      </c>
      <c r="BJ54" s="38" t="str">
        <f t="shared" ca="1" si="60"/>
        <v/>
      </c>
      <c r="BK54" s="1" t="str">
        <f t="shared" ca="1" si="61"/>
        <v/>
      </c>
      <c r="BL54" s="1" t="str">
        <f t="shared" ca="1" si="62"/>
        <v/>
      </c>
      <c r="BM54" s="204" t="str">
        <f t="shared" ca="1" si="63"/>
        <v/>
      </c>
      <c r="BO54" s="38" t="str">
        <f t="shared" ca="1" si="49"/>
        <v/>
      </c>
      <c r="BP54" s="1" t="str">
        <f t="shared" ca="1" si="64"/>
        <v/>
      </c>
      <c r="BQ54" s="1">
        <f t="shared" ca="1" si="65"/>
        <v>0</v>
      </c>
      <c r="BR54" s="1" t="str">
        <f t="shared" ca="1" si="66"/>
        <v/>
      </c>
      <c r="BS54" s="1" t="str">
        <f t="shared" ca="1" si="67"/>
        <v/>
      </c>
      <c r="BT54" s="1" t="str">
        <f t="shared" ca="1" si="68"/>
        <v/>
      </c>
      <c r="BU54" s="1">
        <f ca="1"/>
        <v>0</v>
      </c>
      <c r="BV54" s="1" t="e">
        <f ca="1"/>
        <v>#NUM!</v>
      </c>
      <c r="BW54" s="1" t="e">
        <f t="shared" ca="1" si="69"/>
        <v>#NUM!</v>
      </c>
      <c r="BX54" s="1" t="str">
        <f t="shared" ca="1" si="70"/>
        <v/>
      </c>
      <c r="BY54" s="1" t="str">
        <f t="shared" ca="1" si="71"/>
        <v/>
      </c>
      <c r="BZ54" s="1" t="str">
        <f t="shared" ca="1" si="72"/>
        <v/>
      </c>
      <c r="CA54" s="1" t="str">
        <f t="shared" ca="1" si="73"/>
        <v/>
      </c>
      <c r="CB54" s="1" t="str">
        <f t="shared" ca="1" si="74"/>
        <v/>
      </c>
      <c r="CC54" s="40" t="str">
        <f t="shared" ca="1" si="75"/>
        <v/>
      </c>
      <c r="CE54" s="38" t="str">
        <f t="shared" ca="1" si="76"/>
        <v/>
      </c>
      <c r="CF54" s="1" t="str">
        <f t="shared" ca="1" si="77"/>
        <v/>
      </c>
      <c r="CG54" s="1" t="str">
        <f t="shared" ca="1" si="78"/>
        <v/>
      </c>
      <c r="CH54" s="204" t="str">
        <f t="shared" ca="1" si="79"/>
        <v/>
      </c>
    </row>
    <row r="55" spans="1:86" x14ac:dyDescent="0.3">
      <c r="A55" s="38">
        <v>-1</v>
      </c>
      <c r="B55" s="1">
        <v>10</v>
      </c>
      <c r="C55" s="1">
        <v>10</v>
      </c>
      <c r="D55" s="54" t="str">
        <f ca="1">'Dybde &amp; bredde stub'!B72</f>
        <v/>
      </c>
      <c r="E55" s="40" t="str">
        <f t="shared" ca="1" si="80"/>
        <v/>
      </c>
      <c r="I55" s="38">
        <v>10</v>
      </c>
      <c r="J55" s="377" t="str">
        <f ca="1">'Dybde &amp; bredde grønjord'!B72</f>
        <v/>
      </c>
      <c r="K55" s="377"/>
      <c r="L55" s="377"/>
      <c r="M55" s="40" t="str">
        <f t="shared" ca="1" si="81"/>
        <v/>
      </c>
      <c r="O55" s="196"/>
      <c r="P55" s="1"/>
      <c r="Q55" s="1"/>
      <c r="R55" s="2"/>
      <c r="S55" s="1"/>
      <c r="T55" s="1"/>
      <c r="U55" s="1"/>
      <c r="V55" s="372"/>
      <c r="W55" s="373" t="str">
        <f>IF($S$47="hold 1",$O$47,"")</f>
        <v>Dommer mangler</v>
      </c>
      <c r="X55" s="373"/>
      <c r="Y55" s="1"/>
      <c r="Z55" s="372"/>
      <c r="AA55" s="373" t="str">
        <f>IF(AND($T$50="hold 2",$R$54=6),$O$50,IF($T$51="hold 2",$O$51,$O$47))</f>
        <v>Dommer mangler</v>
      </c>
      <c r="AB55" s="373"/>
      <c r="AD55" s="38">
        <v>13</v>
      </c>
      <c r="AE55" s="1" t="str">
        <f>'Indtastning grøn'!H22</f>
        <v/>
      </c>
      <c r="AF55" s="1" t="str">
        <f>'Indtastning grøn'!N22</f>
        <v/>
      </c>
      <c r="AG55" s="1" t="str">
        <f>'Indtastning grøn'!T22</f>
        <v/>
      </c>
      <c r="AH55" s="1" t="str">
        <f>'Indtastning grøn'!AT22</f>
        <v/>
      </c>
      <c r="AI55" s="1" t="str">
        <f t="shared" ca="1" si="51"/>
        <v/>
      </c>
      <c r="AJ55" s="1" t="str">
        <f t="shared" ca="1" si="52"/>
        <v/>
      </c>
      <c r="AK55" s="1" t="str">
        <f>'Indtastning grøn'!BB22</f>
        <v/>
      </c>
      <c r="AL55" s="1" t="str">
        <f>'Indtastning grøn'!BH22</f>
        <v/>
      </c>
      <c r="AM55" s="1" t="str">
        <f>'Indtastning grøn'!BN22</f>
        <v/>
      </c>
      <c r="AN55" s="1" t="str">
        <f>'Indtastning grøn'!BT22</f>
        <v/>
      </c>
      <c r="AO55" s="1" t="str">
        <f>'Indtastning grøn'!CE22</f>
        <v/>
      </c>
      <c r="AP55" s="1">
        <f>'Indtastning grøn'!CH22</f>
        <v>0</v>
      </c>
      <c r="AQ55" s="1">
        <f t="shared" ca="1" si="53"/>
        <v>0</v>
      </c>
      <c r="AR55" s="1">
        <f t="shared" ca="1" si="46"/>
        <v>0</v>
      </c>
      <c r="AS55" s="1">
        <f t="shared" si="54"/>
        <v>0</v>
      </c>
      <c r="AT55" s="1">
        <f t="shared" si="47"/>
        <v>0</v>
      </c>
      <c r="AU55" s="1" t="str">
        <f ca="1">'Indtastning grøn'!A22</f>
        <v/>
      </c>
      <c r="AV55" s="1" t="str">
        <f ca="1">'Indtastning grøn'!B22</f>
        <v/>
      </c>
      <c r="AW55" s="1">
        <f t="shared" si="83"/>
        <v>0</v>
      </c>
      <c r="AX55" s="1">
        <f t="shared" si="55"/>
        <v>0</v>
      </c>
      <c r="AY55" s="1" t="str">
        <f t="shared" ca="1" si="56"/>
        <v/>
      </c>
      <c r="AZ55" s="1">
        <f ca="1"/>
        <v>0</v>
      </c>
      <c r="BA55" s="1">
        <f ca="1"/>
        <v>0</v>
      </c>
      <c r="BB55" s="1" t="e">
        <f ca="1"/>
        <v>#NUM!</v>
      </c>
      <c r="BC55" s="1" t="str">
        <f t="shared" ca="1" si="57"/>
        <v/>
      </c>
      <c r="BD55" s="1" t="str">
        <f t="shared" ca="1" si="58"/>
        <v/>
      </c>
      <c r="BE55" s="1">
        <f ca="1"/>
        <v>0</v>
      </c>
      <c r="BF55" s="1">
        <f ca="1"/>
        <v>0</v>
      </c>
      <c r="BG55" s="1" t="str">
        <f t="shared" ca="1" si="59"/>
        <v/>
      </c>
      <c r="BH55" s="1" t="e">
        <f ca="1"/>
        <v>#NUM!</v>
      </c>
      <c r="BJ55" s="38" t="str">
        <f t="shared" ca="1" si="60"/>
        <v/>
      </c>
      <c r="BK55" s="1" t="str">
        <f t="shared" ca="1" si="61"/>
        <v/>
      </c>
      <c r="BL55" s="1" t="str">
        <f t="shared" ca="1" si="62"/>
        <v/>
      </c>
      <c r="BM55" s="204" t="str">
        <f t="shared" ca="1" si="63"/>
        <v/>
      </c>
      <c r="BO55" s="38" t="str">
        <f t="shared" ca="1" si="49"/>
        <v/>
      </c>
      <c r="BP55" s="1" t="str">
        <f t="shared" ca="1" si="64"/>
        <v/>
      </c>
      <c r="BQ55" s="1">
        <f t="shared" ca="1" si="65"/>
        <v>0</v>
      </c>
      <c r="BR55" s="1" t="str">
        <f t="shared" ca="1" si="66"/>
        <v/>
      </c>
      <c r="BS55" s="1" t="str">
        <f t="shared" ca="1" si="67"/>
        <v/>
      </c>
      <c r="BT55" s="1" t="str">
        <f t="shared" ca="1" si="68"/>
        <v/>
      </c>
      <c r="BU55" s="1">
        <f ca="1"/>
        <v>0</v>
      </c>
      <c r="BV55" s="1" t="e">
        <f ca="1"/>
        <v>#NUM!</v>
      </c>
      <c r="BW55" s="1" t="e">
        <f t="shared" ca="1" si="69"/>
        <v>#NUM!</v>
      </c>
      <c r="BX55" s="1" t="str">
        <f t="shared" ca="1" si="70"/>
        <v/>
      </c>
      <c r="BY55" s="1" t="str">
        <f t="shared" ca="1" si="71"/>
        <v/>
      </c>
      <c r="BZ55" s="1" t="str">
        <f t="shared" ca="1" si="72"/>
        <v/>
      </c>
      <c r="CA55" s="1" t="str">
        <f t="shared" ca="1" si="73"/>
        <v/>
      </c>
      <c r="CB55" s="1" t="str">
        <f t="shared" ca="1" si="74"/>
        <v/>
      </c>
      <c r="CC55" s="40" t="str">
        <f t="shared" ca="1" si="75"/>
        <v/>
      </c>
      <c r="CE55" s="38" t="str">
        <f t="shared" ca="1" si="76"/>
        <v/>
      </c>
      <c r="CF55" s="1" t="str">
        <f t="shared" ca="1" si="77"/>
        <v/>
      </c>
      <c r="CG55" s="1" t="str">
        <f t="shared" ca="1" si="78"/>
        <v/>
      </c>
      <c r="CH55" s="204" t="str">
        <f t="shared" ca="1" si="79"/>
        <v/>
      </c>
    </row>
    <row r="56" spans="1:86" x14ac:dyDescent="0.3">
      <c r="A56" s="38">
        <v>0</v>
      </c>
      <c r="B56" s="1">
        <v>10</v>
      </c>
      <c r="C56" s="1">
        <v>11</v>
      </c>
      <c r="D56" s="54" t="str">
        <f ca="1">'Dybde &amp; bredde stub'!G72</f>
        <v/>
      </c>
      <c r="E56" s="40" t="str">
        <f t="shared" ca="1" si="80"/>
        <v/>
      </c>
      <c r="I56" s="38">
        <v>11</v>
      </c>
      <c r="J56" s="377" t="str">
        <f ca="1">'Dybde &amp; bredde grønjord'!G72</f>
        <v/>
      </c>
      <c r="K56" s="377"/>
      <c r="L56" s="377"/>
      <c r="M56" s="40" t="str">
        <f t="shared" ca="1" si="81"/>
        <v/>
      </c>
      <c r="O56" s="196"/>
      <c r="P56" s="1"/>
      <c r="Q56" s="1"/>
      <c r="R56" s="2"/>
      <c r="S56" s="1"/>
      <c r="T56" s="1"/>
      <c r="U56" s="1"/>
      <c r="V56" s="372"/>
      <c r="W56" s="373" t="str">
        <f>IF($S$48="hold 1",$O$48,"")</f>
        <v>Dommer mangler</v>
      </c>
      <c r="X56" s="373"/>
      <c r="Y56" s="1"/>
      <c r="Z56" s="372"/>
      <c r="AA56" s="373" t="str">
        <f>IF(AND($T$51="hold 2",$R$54=6),$O$51,IF($T$52="hold 2",$O$52,$O$48))</f>
        <v>Dommer mangler</v>
      </c>
      <c r="AB56" s="373"/>
      <c r="AD56" s="38">
        <v>14</v>
      </c>
      <c r="AE56" s="1" t="str">
        <f>'Indtastning grøn'!H23</f>
        <v/>
      </c>
      <c r="AF56" s="1" t="str">
        <f>'Indtastning grøn'!N23</f>
        <v/>
      </c>
      <c r="AG56" s="1" t="str">
        <f>'Indtastning grøn'!T23</f>
        <v/>
      </c>
      <c r="AH56" s="1" t="str">
        <f>'Indtastning grøn'!AT23</f>
        <v/>
      </c>
      <c r="AI56" s="1" t="str">
        <f t="shared" ca="1" si="51"/>
        <v/>
      </c>
      <c r="AJ56" s="1" t="str">
        <f t="shared" ca="1" si="52"/>
        <v/>
      </c>
      <c r="AK56" s="1" t="str">
        <f>'Indtastning grøn'!BB23</f>
        <v/>
      </c>
      <c r="AL56" s="1" t="str">
        <f>'Indtastning grøn'!BH23</f>
        <v/>
      </c>
      <c r="AM56" s="1" t="str">
        <f>'Indtastning grøn'!BN23</f>
        <v/>
      </c>
      <c r="AN56" s="1" t="str">
        <f>'Indtastning grøn'!BT23</f>
        <v/>
      </c>
      <c r="AO56" s="1" t="str">
        <f>'Indtastning grøn'!CE23</f>
        <v/>
      </c>
      <c r="AP56" s="1">
        <f>'Indtastning grøn'!CH23</f>
        <v>0</v>
      </c>
      <c r="AQ56" s="1">
        <f t="shared" ca="1" si="53"/>
        <v>0</v>
      </c>
      <c r="AR56" s="1">
        <f t="shared" ca="1" si="46"/>
        <v>0</v>
      </c>
      <c r="AS56" s="1">
        <f t="shared" si="54"/>
        <v>0</v>
      </c>
      <c r="AT56" s="1">
        <f t="shared" si="47"/>
        <v>0</v>
      </c>
      <c r="AU56" s="1" t="str">
        <f ca="1">'Indtastning grøn'!A23</f>
        <v/>
      </c>
      <c r="AV56" s="1" t="str">
        <f ca="1">'Indtastning grøn'!B23</f>
        <v/>
      </c>
      <c r="AW56" s="1">
        <f t="shared" si="83"/>
        <v>0</v>
      </c>
      <c r="AX56" s="1">
        <f t="shared" si="55"/>
        <v>0</v>
      </c>
      <c r="AY56" s="1" t="str">
        <f t="shared" ca="1" si="56"/>
        <v/>
      </c>
      <c r="AZ56" s="1">
        <f ca="1"/>
        <v>0</v>
      </c>
      <c r="BA56" s="1">
        <f ca="1"/>
        <v>0</v>
      </c>
      <c r="BB56" s="1" t="e">
        <f ca="1"/>
        <v>#NUM!</v>
      </c>
      <c r="BC56" s="1" t="str">
        <f t="shared" ca="1" si="57"/>
        <v/>
      </c>
      <c r="BD56" s="1" t="str">
        <f t="shared" ca="1" si="58"/>
        <v/>
      </c>
      <c r="BE56" s="1">
        <f ca="1"/>
        <v>0</v>
      </c>
      <c r="BF56" s="1">
        <f ca="1"/>
        <v>0</v>
      </c>
      <c r="BG56" s="1" t="str">
        <f t="shared" ca="1" si="59"/>
        <v/>
      </c>
      <c r="BH56" s="1" t="e">
        <f ca="1"/>
        <v>#NUM!</v>
      </c>
      <c r="BJ56" s="38" t="str">
        <f t="shared" ca="1" si="60"/>
        <v/>
      </c>
      <c r="BK56" s="1" t="str">
        <f t="shared" ca="1" si="61"/>
        <v/>
      </c>
      <c r="BL56" s="1" t="str">
        <f t="shared" ca="1" si="62"/>
        <v/>
      </c>
      <c r="BM56" s="204" t="str">
        <f t="shared" ca="1" si="63"/>
        <v/>
      </c>
      <c r="BO56" s="38" t="str">
        <f t="shared" ca="1" si="49"/>
        <v/>
      </c>
      <c r="BP56" s="1" t="str">
        <f t="shared" ca="1" si="64"/>
        <v/>
      </c>
      <c r="BQ56" s="1">
        <f t="shared" ca="1" si="65"/>
        <v>0</v>
      </c>
      <c r="BR56" s="1" t="str">
        <f t="shared" ca="1" si="66"/>
        <v/>
      </c>
      <c r="BS56" s="1" t="str">
        <f t="shared" ca="1" si="67"/>
        <v/>
      </c>
      <c r="BT56" s="1" t="str">
        <f t="shared" ca="1" si="68"/>
        <v/>
      </c>
      <c r="BU56" s="1">
        <f ca="1"/>
        <v>0</v>
      </c>
      <c r="BV56" s="1" t="e">
        <f ca="1"/>
        <v>#NUM!</v>
      </c>
      <c r="BW56" s="1" t="e">
        <f t="shared" ca="1" si="69"/>
        <v>#NUM!</v>
      </c>
      <c r="BX56" s="1" t="str">
        <f t="shared" ca="1" si="70"/>
        <v/>
      </c>
      <c r="BY56" s="1" t="str">
        <f t="shared" ca="1" si="71"/>
        <v/>
      </c>
      <c r="BZ56" s="1" t="str">
        <f t="shared" ca="1" si="72"/>
        <v/>
      </c>
      <c r="CA56" s="1" t="str">
        <f t="shared" ca="1" si="73"/>
        <v/>
      </c>
      <c r="CB56" s="1" t="str">
        <f t="shared" ca="1" si="74"/>
        <v/>
      </c>
      <c r="CC56" s="40" t="str">
        <f t="shared" ca="1" si="75"/>
        <v/>
      </c>
      <c r="CE56" s="38" t="str">
        <f t="shared" ca="1" si="76"/>
        <v/>
      </c>
      <c r="CF56" s="1" t="str">
        <f t="shared" ca="1" si="77"/>
        <v/>
      </c>
      <c r="CG56" s="1" t="str">
        <f t="shared" ca="1" si="78"/>
        <v/>
      </c>
      <c r="CH56" s="204" t="str">
        <f t="shared" ca="1" si="79"/>
        <v/>
      </c>
    </row>
    <row r="57" spans="1:86" x14ac:dyDescent="0.3">
      <c r="A57" s="38">
        <v>1</v>
      </c>
      <c r="B57" s="1">
        <v>9</v>
      </c>
      <c r="C57" s="1">
        <v>12</v>
      </c>
      <c r="D57" s="54" t="str">
        <f ca="1">'Dybde &amp; bredde stub'!L72</f>
        <v/>
      </c>
      <c r="E57" s="40" t="str">
        <f t="shared" ca="1" si="80"/>
        <v/>
      </c>
      <c r="I57" s="38">
        <v>12</v>
      </c>
      <c r="J57" s="377" t="str">
        <f ca="1">'Dybde &amp; bredde grønjord'!L72</f>
        <v/>
      </c>
      <c r="K57" s="377"/>
      <c r="L57" s="377"/>
      <c r="M57" s="40" t="str">
        <f t="shared" ca="1" si="81"/>
        <v/>
      </c>
      <c r="O57" s="196"/>
      <c r="P57" s="1"/>
      <c r="Q57" s="1"/>
      <c r="R57" s="1"/>
      <c r="S57" s="1"/>
      <c r="T57" s="1"/>
      <c r="U57" s="1"/>
      <c r="V57" s="372"/>
      <c r="W57" s="373" t="str">
        <f>IF($T$49="hold 2","",IF($T$50="hold 2",$O$49,$O$49))</f>
        <v>Dommer mangler</v>
      </c>
      <c r="X57" s="373"/>
      <c r="Y57" s="1"/>
      <c r="Z57" s="372"/>
      <c r="AA57" s="373" t="str">
        <f>IF(AND($T$53="hold 2",$R$54=6),$O$53,IF($R$54=6,"",IF($T$53="hold 2",$O$53,$O$49)))</f>
        <v>Dommer mangler</v>
      </c>
      <c r="AB57" s="373"/>
      <c r="AD57" s="38">
        <v>15</v>
      </c>
      <c r="AE57" s="1" t="str">
        <f>'Indtastning grøn'!H24</f>
        <v/>
      </c>
      <c r="AF57" s="1" t="str">
        <f>'Indtastning grøn'!N24</f>
        <v/>
      </c>
      <c r="AG57" s="1" t="str">
        <f>'Indtastning grøn'!T24</f>
        <v/>
      </c>
      <c r="AH57" s="1" t="str">
        <f>'Indtastning grøn'!AT24</f>
        <v/>
      </c>
      <c r="AI57" s="1" t="str">
        <f t="shared" ca="1" si="51"/>
        <v/>
      </c>
      <c r="AJ57" s="1" t="str">
        <f t="shared" ca="1" si="52"/>
        <v/>
      </c>
      <c r="AK57" s="1" t="str">
        <f>'Indtastning grøn'!BB24</f>
        <v/>
      </c>
      <c r="AL57" s="1" t="str">
        <f>'Indtastning grøn'!BH24</f>
        <v/>
      </c>
      <c r="AM57" s="1" t="str">
        <f>'Indtastning grøn'!BN24</f>
        <v/>
      </c>
      <c r="AN57" s="1" t="str">
        <f>'Indtastning grøn'!BT24</f>
        <v/>
      </c>
      <c r="AO57" s="1" t="str">
        <f>'Indtastning grøn'!CE24</f>
        <v/>
      </c>
      <c r="AP57" s="1">
        <f>'Indtastning grøn'!CH24</f>
        <v>0</v>
      </c>
      <c r="AQ57" s="1">
        <f t="shared" ca="1" si="53"/>
        <v>0</v>
      </c>
      <c r="AR57" s="1">
        <f t="shared" ca="1" si="46"/>
        <v>0</v>
      </c>
      <c r="AS57" s="1">
        <f t="shared" si="54"/>
        <v>0</v>
      </c>
      <c r="AT57" s="1">
        <f t="shared" si="47"/>
        <v>0</v>
      </c>
      <c r="AU57" s="1" t="str">
        <f ca="1">'Indtastning grøn'!A24</f>
        <v/>
      </c>
      <c r="AV57" s="1" t="str">
        <f ca="1">'Indtastning grøn'!B24</f>
        <v/>
      </c>
      <c r="AW57" s="1">
        <f t="shared" si="83"/>
        <v>0</v>
      </c>
      <c r="AX57" s="1">
        <f t="shared" si="55"/>
        <v>0</v>
      </c>
      <c r="AY57" s="1" t="str">
        <f t="shared" ca="1" si="56"/>
        <v/>
      </c>
      <c r="AZ57" s="1">
        <f ca="1"/>
        <v>0</v>
      </c>
      <c r="BA57" s="1">
        <f ca="1"/>
        <v>0</v>
      </c>
      <c r="BB57" s="1" t="e">
        <f ca="1"/>
        <v>#NUM!</v>
      </c>
      <c r="BC57" s="1" t="str">
        <f t="shared" ca="1" si="57"/>
        <v/>
      </c>
      <c r="BD57" s="1" t="str">
        <f t="shared" ca="1" si="58"/>
        <v/>
      </c>
      <c r="BE57" s="1">
        <f ca="1"/>
        <v>0</v>
      </c>
      <c r="BF57" s="1">
        <f ca="1"/>
        <v>0</v>
      </c>
      <c r="BG57" s="1" t="str">
        <f t="shared" ca="1" si="59"/>
        <v/>
      </c>
      <c r="BH57" s="1" t="e">
        <f ca="1"/>
        <v>#NUM!</v>
      </c>
      <c r="BJ57" s="38" t="str">
        <f t="shared" ca="1" si="60"/>
        <v/>
      </c>
      <c r="BK57" s="1" t="str">
        <f t="shared" ca="1" si="61"/>
        <v/>
      </c>
      <c r="BL57" s="1" t="str">
        <f t="shared" ca="1" si="62"/>
        <v/>
      </c>
      <c r="BM57" s="204" t="str">
        <f t="shared" ca="1" si="63"/>
        <v/>
      </c>
      <c r="BO57" s="38" t="str">
        <f t="shared" ca="1" si="49"/>
        <v/>
      </c>
      <c r="BP57" s="1" t="str">
        <f t="shared" ca="1" si="64"/>
        <v/>
      </c>
      <c r="BQ57" s="1">
        <f t="shared" ca="1" si="65"/>
        <v>0</v>
      </c>
      <c r="BR57" s="1" t="str">
        <f t="shared" ca="1" si="66"/>
        <v/>
      </c>
      <c r="BS57" s="1" t="str">
        <f t="shared" ca="1" si="67"/>
        <v/>
      </c>
      <c r="BT57" s="1" t="str">
        <f t="shared" ca="1" si="68"/>
        <v/>
      </c>
      <c r="BU57" s="1">
        <f ca="1"/>
        <v>0</v>
      </c>
      <c r="BV57" s="1" t="e">
        <f ca="1"/>
        <v>#NUM!</v>
      </c>
      <c r="BW57" s="1" t="e">
        <f t="shared" ca="1" si="69"/>
        <v>#NUM!</v>
      </c>
      <c r="BX57" s="1" t="str">
        <f t="shared" ca="1" si="70"/>
        <v/>
      </c>
      <c r="BY57" s="1" t="str">
        <f t="shared" ca="1" si="71"/>
        <v/>
      </c>
      <c r="BZ57" s="1" t="str">
        <f t="shared" ca="1" si="72"/>
        <v/>
      </c>
      <c r="CA57" s="1" t="str">
        <f t="shared" ca="1" si="73"/>
        <v/>
      </c>
      <c r="CB57" s="1" t="str">
        <f t="shared" ca="1" si="74"/>
        <v/>
      </c>
      <c r="CC57" s="40" t="str">
        <f t="shared" ca="1" si="75"/>
        <v/>
      </c>
      <c r="CE57" s="38" t="str">
        <f t="shared" ca="1" si="76"/>
        <v/>
      </c>
      <c r="CF57" s="1" t="str">
        <f t="shared" ca="1" si="77"/>
        <v/>
      </c>
      <c r="CG57" s="1" t="str">
        <f t="shared" ca="1" si="78"/>
        <v/>
      </c>
      <c r="CH57" s="204" t="str">
        <f t="shared" ca="1" si="79"/>
        <v/>
      </c>
    </row>
    <row r="58" spans="1:86" x14ac:dyDescent="0.3">
      <c r="A58" s="38">
        <v>2</v>
      </c>
      <c r="B58" s="1">
        <v>8</v>
      </c>
      <c r="C58" s="1">
        <v>13</v>
      </c>
      <c r="D58" s="54" t="str">
        <f ca="1">'Dybde &amp; bredde stub'!B96</f>
        <v/>
      </c>
      <c r="E58" s="40" t="str">
        <f t="shared" ca="1" si="80"/>
        <v/>
      </c>
      <c r="I58" s="38">
        <v>13</v>
      </c>
      <c r="J58" s="377" t="str">
        <f ca="1">'Dybde &amp; bredde grønjord'!B96</f>
        <v/>
      </c>
      <c r="K58" s="377"/>
      <c r="L58" s="377"/>
      <c r="M58" s="40" t="str">
        <f t="shared" ca="1" si="81"/>
        <v/>
      </c>
      <c r="O58" s="196"/>
      <c r="P58" s="1"/>
      <c r="Q58" s="1"/>
      <c r="R58" s="1"/>
      <c r="S58" s="1"/>
      <c r="T58" s="1"/>
      <c r="U58" s="1"/>
      <c r="V58" s="372">
        <v>4</v>
      </c>
      <c r="W58" s="373" t="str">
        <f>IF($S$46="hold 1",$O$46,"")</f>
        <v>Dommer mangler</v>
      </c>
      <c r="X58" s="373"/>
      <c r="Y58" s="1"/>
      <c r="Z58" s="372">
        <v>4</v>
      </c>
      <c r="AA58" s="373" t="str">
        <f>IF($T$49="hold 2",$O$49,IF($T$50="hold 2",$O$50,$O$46))</f>
        <v>Dommer mangler</v>
      </c>
      <c r="AB58" s="373"/>
      <c r="AD58" s="38">
        <v>16</v>
      </c>
      <c r="AE58" s="1" t="str">
        <f>'Indtastning grøn'!H25</f>
        <v/>
      </c>
      <c r="AF58" s="1" t="str">
        <f>'Indtastning grøn'!N25</f>
        <v/>
      </c>
      <c r="AG58" s="1" t="str">
        <f>'Indtastning grøn'!T25</f>
        <v/>
      </c>
      <c r="AH58" s="1" t="str">
        <f>'Indtastning grøn'!AT25</f>
        <v/>
      </c>
      <c r="AI58" s="1" t="str">
        <f t="shared" ca="1" si="51"/>
        <v/>
      </c>
      <c r="AJ58" s="1" t="str">
        <f t="shared" ca="1" si="52"/>
        <v/>
      </c>
      <c r="AK58" s="1" t="str">
        <f>'Indtastning grøn'!BB25</f>
        <v/>
      </c>
      <c r="AL58" s="1" t="str">
        <f>'Indtastning grøn'!BH25</f>
        <v/>
      </c>
      <c r="AM58" s="1" t="str">
        <f>'Indtastning grøn'!BN25</f>
        <v/>
      </c>
      <c r="AN58" s="1" t="str">
        <f>'Indtastning grøn'!BT25</f>
        <v/>
      </c>
      <c r="AO58" s="1" t="str">
        <f>'Indtastning grøn'!CE25</f>
        <v/>
      </c>
      <c r="AP58" s="1">
        <f>'Indtastning grøn'!CH25</f>
        <v>0</v>
      </c>
      <c r="AQ58" s="1">
        <f t="shared" ca="1" si="53"/>
        <v>0</v>
      </c>
      <c r="AR58" s="1">
        <f t="shared" ca="1" si="46"/>
        <v>0</v>
      </c>
      <c r="AS58" s="1">
        <f t="shared" si="54"/>
        <v>0</v>
      </c>
      <c r="AT58" s="1">
        <f t="shared" si="47"/>
        <v>0</v>
      </c>
      <c r="AU58" s="1" t="str">
        <f ca="1">'Indtastning grøn'!A25</f>
        <v/>
      </c>
      <c r="AV58" s="1" t="str">
        <f ca="1">'Indtastning grøn'!B25</f>
        <v/>
      </c>
      <c r="AW58" s="1">
        <f t="shared" si="83"/>
        <v>0</v>
      </c>
      <c r="AX58" s="1">
        <f t="shared" si="55"/>
        <v>0</v>
      </c>
      <c r="AY58" s="1" t="str">
        <f t="shared" ca="1" si="56"/>
        <v/>
      </c>
      <c r="AZ58" s="1">
        <f ca="1"/>
        <v>0</v>
      </c>
      <c r="BA58" s="1">
        <f ca="1"/>
        <v>0</v>
      </c>
      <c r="BB58" s="1" t="e">
        <f ca="1"/>
        <v>#NUM!</v>
      </c>
      <c r="BC58" s="1" t="str">
        <f t="shared" ca="1" si="57"/>
        <v/>
      </c>
      <c r="BD58" s="1" t="str">
        <f t="shared" ca="1" si="58"/>
        <v/>
      </c>
      <c r="BE58" s="1">
        <f ca="1"/>
        <v>0</v>
      </c>
      <c r="BF58" s="1">
        <f ca="1"/>
        <v>0</v>
      </c>
      <c r="BG58" s="1" t="str">
        <f t="shared" ca="1" si="59"/>
        <v/>
      </c>
      <c r="BH58" s="1" t="e">
        <f ca="1"/>
        <v>#NUM!</v>
      </c>
      <c r="BJ58" s="38" t="str">
        <f t="shared" ca="1" si="60"/>
        <v/>
      </c>
      <c r="BK58" s="1" t="str">
        <f t="shared" ca="1" si="61"/>
        <v/>
      </c>
      <c r="BL58" s="1" t="str">
        <f t="shared" ca="1" si="62"/>
        <v/>
      </c>
      <c r="BM58" s="204" t="str">
        <f t="shared" ca="1" si="63"/>
        <v/>
      </c>
      <c r="BO58" s="38" t="str">
        <f t="shared" ca="1" si="49"/>
        <v/>
      </c>
      <c r="BP58" s="1" t="str">
        <f t="shared" ca="1" si="64"/>
        <v/>
      </c>
      <c r="BQ58" s="1">
        <f t="shared" ca="1" si="65"/>
        <v>0</v>
      </c>
      <c r="BR58" s="1" t="str">
        <f t="shared" ca="1" si="66"/>
        <v/>
      </c>
      <c r="BS58" s="1" t="str">
        <f t="shared" ca="1" si="67"/>
        <v/>
      </c>
      <c r="BT58" s="1" t="str">
        <f t="shared" ca="1" si="68"/>
        <v/>
      </c>
      <c r="BU58" s="1">
        <f ca="1"/>
        <v>0</v>
      </c>
      <c r="BV58" s="1" t="e">
        <f ca="1"/>
        <v>#NUM!</v>
      </c>
      <c r="BW58" s="1" t="e">
        <f t="shared" ca="1" si="69"/>
        <v>#NUM!</v>
      </c>
      <c r="BX58" s="1" t="str">
        <f t="shared" ca="1" si="70"/>
        <v/>
      </c>
      <c r="BY58" s="1" t="str">
        <f t="shared" ca="1" si="71"/>
        <v/>
      </c>
      <c r="BZ58" s="1" t="str">
        <f t="shared" ca="1" si="72"/>
        <v/>
      </c>
      <c r="CA58" s="1" t="str">
        <f t="shared" ca="1" si="73"/>
        <v/>
      </c>
      <c r="CB58" s="1" t="str">
        <f t="shared" ca="1" si="74"/>
        <v/>
      </c>
      <c r="CC58" s="40" t="str">
        <f t="shared" ca="1" si="75"/>
        <v/>
      </c>
      <c r="CE58" s="38" t="str">
        <f t="shared" ca="1" si="76"/>
        <v/>
      </c>
      <c r="CF58" s="1" t="str">
        <f t="shared" ca="1" si="77"/>
        <v/>
      </c>
      <c r="CG58" s="1" t="str">
        <f t="shared" ca="1" si="78"/>
        <v/>
      </c>
      <c r="CH58" s="204" t="str">
        <f t="shared" ca="1" si="79"/>
        <v/>
      </c>
    </row>
    <row r="59" spans="1:86" x14ac:dyDescent="0.3">
      <c r="A59" s="38">
        <v>3</v>
      </c>
      <c r="B59" s="1">
        <v>7</v>
      </c>
      <c r="C59" s="1">
        <v>14</v>
      </c>
      <c r="D59" s="54" t="str">
        <f ca="1">'Dybde &amp; bredde stub'!G96</f>
        <v/>
      </c>
      <c r="E59" s="40" t="str">
        <f t="shared" ca="1" si="80"/>
        <v/>
      </c>
      <c r="I59" s="38">
        <v>14</v>
      </c>
      <c r="J59" s="377" t="str">
        <f ca="1">'Dybde &amp; bredde grønjord'!G96</f>
        <v/>
      </c>
      <c r="K59" s="377"/>
      <c r="L59" s="377"/>
      <c r="M59" s="40" t="str">
        <f t="shared" ca="1" si="81"/>
        <v/>
      </c>
      <c r="O59" s="196"/>
      <c r="P59" s="1"/>
      <c r="Q59" s="1"/>
      <c r="R59" s="1"/>
      <c r="S59" s="1"/>
      <c r="T59" s="1"/>
      <c r="U59" s="1"/>
      <c r="V59" s="372"/>
      <c r="W59" s="373" t="str">
        <f>IF($S$47="hold 1",$O$47,"")</f>
        <v>Dommer mangler</v>
      </c>
      <c r="X59" s="373"/>
      <c r="Y59" s="1"/>
      <c r="Z59" s="372"/>
      <c r="AA59" s="373" t="str">
        <f>IF(AND($T$50="hold 2",$R$54=6),$O$50,IF($T$51="hold 2",$O$51,$O$47))</f>
        <v>Dommer mangler</v>
      </c>
      <c r="AB59" s="373"/>
      <c r="AD59" s="38">
        <v>17</v>
      </c>
      <c r="AE59" s="1" t="str">
        <f>'Indtastning grøn'!H26</f>
        <v/>
      </c>
      <c r="AF59" s="1" t="str">
        <f>'Indtastning grøn'!N26</f>
        <v/>
      </c>
      <c r="AG59" s="1" t="str">
        <f>'Indtastning grøn'!T26</f>
        <v/>
      </c>
      <c r="AH59" s="1" t="str">
        <f>'Indtastning grøn'!AT26</f>
        <v/>
      </c>
      <c r="AI59" s="1" t="str">
        <f t="shared" ca="1" si="51"/>
        <v/>
      </c>
      <c r="AJ59" s="1" t="str">
        <f t="shared" ca="1" si="52"/>
        <v/>
      </c>
      <c r="AK59" s="1" t="str">
        <f>'Indtastning grøn'!BB26</f>
        <v/>
      </c>
      <c r="AL59" s="1" t="str">
        <f>'Indtastning grøn'!BH26</f>
        <v/>
      </c>
      <c r="AM59" s="1" t="str">
        <f>'Indtastning grøn'!BN26</f>
        <v/>
      </c>
      <c r="AN59" s="1" t="str">
        <f>'Indtastning grøn'!BT26</f>
        <v/>
      </c>
      <c r="AO59" s="1" t="str">
        <f>'Indtastning grøn'!CE26</f>
        <v/>
      </c>
      <c r="AP59" s="1">
        <f>'Indtastning grøn'!CH26</f>
        <v>0</v>
      </c>
      <c r="AQ59" s="1">
        <f t="shared" ca="1" si="53"/>
        <v>0</v>
      </c>
      <c r="AR59" s="1">
        <f t="shared" ca="1" si="46"/>
        <v>0</v>
      </c>
      <c r="AS59" s="1">
        <f t="shared" si="54"/>
        <v>0</v>
      </c>
      <c r="AT59" s="1">
        <f t="shared" si="47"/>
        <v>0</v>
      </c>
      <c r="AU59" s="1" t="str">
        <f ca="1">'Indtastning grøn'!A26</f>
        <v/>
      </c>
      <c r="AV59" s="1" t="str">
        <f ca="1">'Indtastning grøn'!B26</f>
        <v/>
      </c>
      <c r="AW59" s="1">
        <f t="shared" si="83"/>
        <v>0</v>
      </c>
      <c r="AX59" s="1">
        <f t="shared" si="55"/>
        <v>0</v>
      </c>
      <c r="AY59" s="1" t="str">
        <f t="shared" ca="1" si="56"/>
        <v/>
      </c>
      <c r="AZ59" s="1">
        <f ca="1"/>
        <v>0</v>
      </c>
      <c r="BA59" s="1">
        <f ca="1"/>
        <v>0</v>
      </c>
      <c r="BB59" s="1" t="e">
        <f ca="1"/>
        <v>#NUM!</v>
      </c>
      <c r="BC59" s="1" t="str">
        <f t="shared" ca="1" si="57"/>
        <v/>
      </c>
      <c r="BD59" s="1" t="str">
        <f t="shared" ca="1" si="58"/>
        <v/>
      </c>
      <c r="BE59" s="1">
        <f ca="1"/>
        <v>0</v>
      </c>
      <c r="BF59" s="1">
        <f ca="1"/>
        <v>0</v>
      </c>
      <c r="BG59" s="1" t="str">
        <f t="shared" ca="1" si="59"/>
        <v/>
      </c>
      <c r="BH59" s="1" t="e">
        <f ca="1"/>
        <v>#NUM!</v>
      </c>
      <c r="BJ59" s="38" t="str">
        <f t="shared" ca="1" si="60"/>
        <v/>
      </c>
      <c r="BK59" s="1" t="str">
        <f t="shared" ca="1" si="61"/>
        <v/>
      </c>
      <c r="BL59" s="1" t="str">
        <f t="shared" ca="1" si="62"/>
        <v/>
      </c>
      <c r="BM59" s="204" t="str">
        <f t="shared" ca="1" si="63"/>
        <v/>
      </c>
      <c r="BO59" s="38" t="str">
        <f t="shared" ca="1" si="49"/>
        <v/>
      </c>
      <c r="BP59" s="1" t="str">
        <f t="shared" ca="1" si="64"/>
        <v/>
      </c>
      <c r="BQ59" s="1">
        <f t="shared" ca="1" si="65"/>
        <v>0</v>
      </c>
      <c r="BR59" s="1" t="str">
        <f t="shared" ca="1" si="66"/>
        <v/>
      </c>
      <c r="BS59" s="1" t="str">
        <f t="shared" ca="1" si="67"/>
        <v/>
      </c>
      <c r="BT59" s="1" t="str">
        <f t="shared" ca="1" si="68"/>
        <v/>
      </c>
      <c r="BU59" s="1">
        <f ca="1"/>
        <v>0</v>
      </c>
      <c r="BV59" s="1" t="e">
        <f ca="1"/>
        <v>#NUM!</v>
      </c>
      <c r="BW59" s="1" t="e">
        <f t="shared" ca="1" si="69"/>
        <v>#NUM!</v>
      </c>
      <c r="BX59" s="1" t="str">
        <f t="shared" ca="1" si="70"/>
        <v/>
      </c>
      <c r="BY59" s="1" t="str">
        <f t="shared" ca="1" si="71"/>
        <v/>
      </c>
      <c r="BZ59" s="1" t="str">
        <f t="shared" ca="1" si="72"/>
        <v/>
      </c>
      <c r="CA59" s="1" t="str">
        <f t="shared" ca="1" si="73"/>
        <v/>
      </c>
      <c r="CB59" s="1" t="str">
        <f t="shared" ca="1" si="74"/>
        <v/>
      </c>
      <c r="CC59" s="40" t="str">
        <f t="shared" ca="1" si="75"/>
        <v/>
      </c>
      <c r="CE59" s="38" t="str">
        <f t="shared" ca="1" si="76"/>
        <v/>
      </c>
      <c r="CF59" s="1" t="str">
        <f t="shared" ca="1" si="77"/>
        <v/>
      </c>
      <c r="CG59" s="1" t="str">
        <f t="shared" ca="1" si="78"/>
        <v/>
      </c>
      <c r="CH59" s="204" t="str">
        <f t="shared" ca="1" si="79"/>
        <v/>
      </c>
    </row>
    <row r="60" spans="1:86" x14ac:dyDescent="0.3">
      <c r="A60" s="38">
        <v>4</v>
      </c>
      <c r="B60" s="1">
        <v>6</v>
      </c>
      <c r="C60" s="1">
        <v>15</v>
      </c>
      <c r="D60" s="54" t="str">
        <f ca="1">'Dybde &amp; bredde stub'!L96</f>
        <v/>
      </c>
      <c r="E60" s="40" t="str">
        <f t="shared" ca="1" si="80"/>
        <v/>
      </c>
      <c r="I60" s="38">
        <v>15</v>
      </c>
      <c r="J60" s="377" t="str">
        <f ca="1">'Dybde &amp; bredde grønjord'!L96</f>
        <v/>
      </c>
      <c r="K60" s="377"/>
      <c r="L60" s="377"/>
      <c r="M60" s="40" t="str">
        <f t="shared" ca="1" si="81"/>
        <v/>
      </c>
      <c r="O60" s="196"/>
      <c r="P60" s="1"/>
      <c r="Q60" s="1"/>
      <c r="R60" s="1"/>
      <c r="S60" s="1"/>
      <c r="T60" s="1"/>
      <c r="U60" s="1"/>
      <c r="V60" s="372"/>
      <c r="W60" s="373" t="str">
        <f>IF($S$48="hold 1",$O$48,"")</f>
        <v>Dommer mangler</v>
      </c>
      <c r="X60" s="373"/>
      <c r="Y60" s="1"/>
      <c r="Z60" s="372"/>
      <c r="AA60" s="373" t="str">
        <f>IF(AND($T$51="hold 2",$R$54=6),$O$51,IF($T$52="hold 2",$O$52,$O$48))</f>
        <v>Dommer mangler</v>
      </c>
      <c r="AB60" s="373"/>
      <c r="AD60" s="38">
        <v>18</v>
      </c>
      <c r="AE60" s="1" t="str">
        <f>'Indtastning grøn'!H27</f>
        <v/>
      </c>
      <c r="AF60" s="1" t="str">
        <f>'Indtastning grøn'!N27</f>
        <v/>
      </c>
      <c r="AG60" s="1" t="str">
        <f>'Indtastning grøn'!T27</f>
        <v/>
      </c>
      <c r="AH60" s="1" t="str">
        <f>'Indtastning grøn'!AT27</f>
        <v/>
      </c>
      <c r="AI60" s="1" t="str">
        <f t="shared" ca="1" si="51"/>
        <v/>
      </c>
      <c r="AJ60" s="1" t="str">
        <f t="shared" ca="1" si="52"/>
        <v/>
      </c>
      <c r="AK60" s="1" t="str">
        <f>'Indtastning grøn'!BB27</f>
        <v/>
      </c>
      <c r="AL60" s="1" t="str">
        <f>'Indtastning grøn'!BH27</f>
        <v/>
      </c>
      <c r="AM60" s="1" t="str">
        <f>'Indtastning grøn'!BN27</f>
        <v/>
      </c>
      <c r="AN60" s="1" t="str">
        <f>'Indtastning grøn'!BT27</f>
        <v/>
      </c>
      <c r="AO60" s="1" t="str">
        <f>'Indtastning grøn'!CE27</f>
        <v/>
      </c>
      <c r="AP60" s="1">
        <f>'Indtastning grøn'!CH27</f>
        <v>0</v>
      </c>
      <c r="AQ60" s="1">
        <f t="shared" ca="1" si="53"/>
        <v>0</v>
      </c>
      <c r="AR60" s="1">
        <f t="shared" ca="1" si="46"/>
        <v>0</v>
      </c>
      <c r="AS60" s="1">
        <f t="shared" si="54"/>
        <v>0</v>
      </c>
      <c r="AT60" s="1">
        <f t="shared" si="47"/>
        <v>0</v>
      </c>
      <c r="AU60" s="1" t="str">
        <f ca="1">'Indtastning grøn'!A27</f>
        <v/>
      </c>
      <c r="AV60" s="1" t="str">
        <f ca="1">'Indtastning grøn'!B27</f>
        <v/>
      </c>
      <c r="AW60" s="1">
        <f t="shared" si="83"/>
        <v>0</v>
      </c>
      <c r="AX60" s="1">
        <f t="shared" si="55"/>
        <v>0</v>
      </c>
      <c r="AY60" s="1" t="str">
        <f t="shared" ca="1" si="56"/>
        <v/>
      </c>
      <c r="AZ60" s="1">
        <f ca="1"/>
        <v>0</v>
      </c>
      <c r="BA60" s="1">
        <f ca="1"/>
        <v>0</v>
      </c>
      <c r="BB60" s="1" t="e">
        <f ca="1"/>
        <v>#NUM!</v>
      </c>
      <c r="BC60" s="1" t="str">
        <f t="shared" ca="1" si="57"/>
        <v/>
      </c>
      <c r="BD60" s="1" t="str">
        <f t="shared" ca="1" si="58"/>
        <v/>
      </c>
      <c r="BE60" s="1">
        <f ca="1"/>
        <v>0</v>
      </c>
      <c r="BF60" s="1">
        <f ca="1"/>
        <v>0</v>
      </c>
      <c r="BG60" s="1" t="str">
        <f t="shared" ca="1" si="59"/>
        <v/>
      </c>
      <c r="BH60" s="1" t="e">
        <f ca="1"/>
        <v>#NUM!</v>
      </c>
      <c r="BJ60" s="38" t="str">
        <f t="shared" ca="1" si="60"/>
        <v/>
      </c>
      <c r="BK60" s="1" t="str">
        <f t="shared" ca="1" si="61"/>
        <v/>
      </c>
      <c r="BL60" s="1" t="str">
        <f t="shared" ca="1" si="62"/>
        <v/>
      </c>
      <c r="BM60" s="204" t="str">
        <f t="shared" ca="1" si="63"/>
        <v/>
      </c>
      <c r="BO60" s="38" t="str">
        <f t="shared" ca="1" si="49"/>
        <v/>
      </c>
      <c r="BP60" s="1" t="str">
        <f t="shared" ca="1" si="64"/>
        <v/>
      </c>
      <c r="BQ60" s="1">
        <f t="shared" ca="1" si="65"/>
        <v>0</v>
      </c>
      <c r="BR60" s="1" t="str">
        <f t="shared" ca="1" si="66"/>
        <v/>
      </c>
      <c r="BS60" s="1" t="str">
        <f t="shared" ca="1" si="67"/>
        <v/>
      </c>
      <c r="BT60" s="1" t="str">
        <f t="shared" ca="1" si="68"/>
        <v/>
      </c>
      <c r="BU60" s="1">
        <f ca="1"/>
        <v>0</v>
      </c>
      <c r="BV60" s="1" t="e">
        <f ca="1"/>
        <v>#NUM!</v>
      </c>
      <c r="BW60" s="1" t="e">
        <f t="shared" ca="1" si="69"/>
        <v>#NUM!</v>
      </c>
      <c r="BX60" s="1" t="str">
        <f t="shared" ca="1" si="70"/>
        <v/>
      </c>
      <c r="BY60" s="1" t="str">
        <f t="shared" ca="1" si="71"/>
        <v/>
      </c>
      <c r="BZ60" s="1" t="str">
        <f t="shared" ca="1" si="72"/>
        <v/>
      </c>
      <c r="CA60" s="1" t="str">
        <f t="shared" ca="1" si="73"/>
        <v/>
      </c>
      <c r="CB60" s="1" t="str">
        <f t="shared" ca="1" si="74"/>
        <v/>
      </c>
      <c r="CC60" s="40" t="str">
        <f t="shared" ca="1" si="75"/>
        <v/>
      </c>
      <c r="CE60" s="38" t="str">
        <f t="shared" ca="1" si="76"/>
        <v/>
      </c>
      <c r="CF60" s="1" t="str">
        <f t="shared" ca="1" si="77"/>
        <v/>
      </c>
      <c r="CG60" s="1" t="str">
        <f t="shared" ca="1" si="78"/>
        <v/>
      </c>
      <c r="CH60" s="204" t="str">
        <f t="shared" ca="1" si="79"/>
        <v/>
      </c>
    </row>
    <row r="61" spans="1:86" x14ac:dyDescent="0.3">
      <c r="A61" s="38">
        <v>5</v>
      </c>
      <c r="B61" s="1">
        <v>5</v>
      </c>
      <c r="C61" s="1">
        <v>16</v>
      </c>
      <c r="D61" s="54" t="str">
        <f ca="1">'Dybde &amp; bredde stub'!B111</f>
        <v/>
      </c>
      <c r="E61" s="40" t="str">
        <f t="shared" ca="1" si="80"/>
        <v/>
      </c>
      <c r="I61" s="38">
        <v>16</v>
      </c>
      <c r="J61" s="377" t="str">
        <f ca="1">'Dybde &amp; bredde grønjord'!B111</f>
        <v/>
      </c>
      <c r="K61" s="377"/>
      <c r="L61" s="377"/>
      <c r="M61" s="40" t="str">
        <f t="shared" ca="1" si="81"/>
        <v/>
      </c>
      <c r="O61" s="196"/>
      <c r="P61" s="1"/>
      <c r="Q61" s="1"/>
      <c r="R61" s="1"/>
      <c r="S61" s="1"/>
      <c r="T61" s="1"/>
      <c r="U61" s="1"/>
      <c r="V61" s="372"/>
      <c r="W61" s="373" t="str">
        <f>IF($T$49="hold 2","",IF($T$50="hold 2",$O$49,$O$49))</f>
        <v>Dommer mangler</v>
      </c>
      <c r="X61" s="373"/>
      <c r="Y61" s="1"/>
      <c r="Z61" s="372"/>
      <c r="AA61" s="373" t="str">
        <f>IF(AND($T$53="hold 2",$R$54=6),$O$53,IF($R$54=6,"",IF($T$53="hold 2",$O$53,$O$49)))</f>
        <v>Dommer mangler</v>
      </c>
      <c r="AB61" s="373"/>
      <c r="AD61" s="38">
        <v>19</v>
      </c>
      <c r="AE61" s="1" t="str">
        <f>'Indtastning grøn'!H28</f>
        <v/>
      </c>
      <c r="AF61" s="1" t="str">
        <f>'Indtastning grøn'!N28</f>
        <v/>
      </c>
      <c r="AG61" s="1" t="str">
        <f>'Indtastning grøn'!T28</f>
        <v/>
      </c>
      <c r="AH61" s="1" t="str">
        <f>'Indtastning grøn'!AT28</f>
        <v/>
      </c>
      <c r="AI61" s="1" t="str">
        <f t="shared" ca="1" si="51"/>
        <v/>
      </c>
      <c r="AJ61" s="1" t="str">
        <f t="shared" ca="1" si="52"/>
        <v/>
      </c>
      <c r="AK61" s="1" t="str">
        <f>'Indtastning grøn'!BB28</f>
        <v/>
      </c>
      <c r="AL61" s="1" t="str">
        <f>'Indtastning grøn'!BH28</f>
        <v/>
      </c>
      <c r="AM61" s="1" t="str">
        <f>'Indtastning grøn'!BN28</f>
        <v/>
      </c>
      <c r="AN61" s="1" t="str">
        <f>'Indtastning grøn'!BT28</f>
        <v/>
      </c>
      <c r="AO61" s="1" t="str">
        <f>'Indtastning grøn'!CE28</f>
        <v/>
      </c>
      <c r="AP61" s="1">
        <f>'Indtastning grøn'!CH28</f>
        <v>0</v>
      </c>
      <c r="AQ61" s="1">
        <f t="shared" ca="1" si="53"/>
        <v>0</v>
      </c>
      <c r="AR61" s="1">
        <f t="shared" ca="1" si="46"/>
        <v>0</v>
      </c>
      <c r="AS61" s="1">
        <f t="shared" si="54"/>
        <v>0</v>
      </c>
      <c r="AT61" s="1">
        <f t="shared" si="47"/>
        <v>0</v>
      </c>
      <c r="AU61" s="1" t="str">
        <f ca="1">'Indtastning grøn'!A28</f>
        <v/>
      </c>
      <c r="AV61" s="1" t="str">
        <f ca="1">'Indtastning grøn'!B28</f>
        <v/>
      </c>
      <c r="AW61" s="1">
        <f t="shared" si="83"/>
        <v>0</v>
      </c>
      <c r="AX61" s="1">
        <f t="shared" si="55"/>
        <v>0</v>
      </c>
      <c r="AY61" s="1" t="str">
        <f t="shared" ca="1" si="56"/>
        <v/>
      </c>
      <c r="AZ61" s="1">
        <f ca="1"/>
        <v>0</v>
      </c>
      <c r="BA61" s="1">
        <f ca="1"/>
        <v>0</v>
      </c>
      <c r="BB61" s="1" t="e">
        <f ca="1"/>
        <v>#NUM!</v>
      </c>
      <c r="BC61" s="1" t="str">
        <f t="shared" ca="1" si="57"/>
        <v/>
      </c>
      <c r="BD61" s="1" t="str">
        <f t="shared" ca="1" si="58"/>
        <v/>
      </c>
      <c r="BE61" s="1">
        <f ca="1"/>
        <v>0</v>
      </c>
      <c r="BF61" s="1">
        <f ca="1"/>
        <v>0</v>
      </c>
      <c r="BG61" s="1" t="str">
        <f t="shared" ca="1" si="59"/>
        <v/>
      </c>
      <c r="BH61" s="1" t="e">
        <f ca="1"/>
        <v>#NUM!</v>
      </c>
      <c r="BJ61" s="38" t="str">
        <f t="shared" ca="1" si="60"/>
        <v/>
      </c>
      <c r="BK61" s="1" t="str">
        <f t="shared" ca="1" si="61"/>
        <v/>
      </c>
      <c r="BL61" s="1" t="str">
        <f t="shared" ca="1" si="62"/>
        <v/>
      </c>
      <c r="BM61" s="204" t="str">
        <f t="shared" ca="1" si="63"/>
        <v/>
      </c>
      <c r="BO61" s="38" t="str">
        <f t="shared" ca="1" si="49"/>
        <v/>
      </c>
      <c r="BP61" s="1" t="str">
        <f t="shared" ca="1" si="64"/>
        <v/>
      </c>
      <c r="BQ61" s="1">
        <f t="shared" ca="1" si="65"/>
        <v>0</v>
      </c>
      <c r="BR61" s="1" t="str">
        <f t="shared" ca="1" si="66"/>
        <v/>
      </c>
      <c r="BS61" s="1" t="str">
        <f t="shared" ca="1" si="67"/>
        <v/>
      </c>
      <c r="BT61" s="1" t="str">
        <f t="shared" ca="1" si="68"/>
        <v/>
      </c>
      <c r="BU61" s="1">
        <f ca="1"/>
        <v>0</v>
      </c>
      <c r="BV61" s="1" t="e">
        <f ca="1"/>
        <v>#NUM!</v>
      </c>
      <c r="BW61" s="1" t="e">
        <f t="shared" ca="1" si="69"/>
        <v>#NUM!</v>
      </c>
      <c r="BX61" s="1" t="str">
        <f t="shared" ca="1" si="70"/>
        <v/>
      </c>
      <c r="BY61" s="1" t="str">
        <f t="shared" ca="1" si="71"/>
        <v/>
      </c>
      <c r="BZ61" s="1" t="str">
        <f t="shared" ca="1" si="72"/>
        <v/>
      </c>
      <c r="CA61" s="1" t="str">
        <f t="shared" ca="1" si="73"/>
        <v/>
      </c>
      <c r="CB61" s="1" t="str">
        <f t="shared" ca="1" si="74"/>
        <v/>
      </c>
      <c r="CC61" s="40" t="str">
        <f t="shared" ca="1" si="75"/>
        <v/>
      </c>
      <c r="CE61" s="38" t="str">
        <f t="shared" ca="1" si="76"/>
        <v/>
      </c>
      <c r="CF61" s="1" t="str">
        <f t="shared" ca="1" si="77"/>
        <v/>
      </c>
      <c r="CG61" s="1" t="str">
        <f t="shared" ca="1" si="78"/>
        <v/>
      </c>
      <c r="CH61" s="204" t="str">
        <f t="shared" ca="1" si="79"/>
        <v/>
      </c>
    </row>
    <row r="62" spans="1:86" x14ac:dyDescent="0.3">
      <c r="A62" s="38">
        <v>6</v>
      </c>
      <c r="B62" s="1">
        <v>4</v>
      </c>
      <c r="C62" s="1">
        <v>17</v>
      </c>
      <c r="D62" s="54" t="str">
        <f ca="1">'Dybde &amp; bredde stub'!G111</f>
        <v/>
      </c>
      <c r="E62" s="40" t="str">
        <f t="shared" ca="1" si="80"/>
        <v/>
      </c>
      <c r="I62" s="38">
        <v>17</v>
      </c>
      <c r="J62" s="377" t="str">
        <f ca="1">'Dybde &amp; bredde grønjord'!G111</f>
        <v/>
      </c>
      <c r="K62" s="377"/>
      <c r="L62" s="377"/>
      <c r="M62" s="40" t="str">
        <f t="shared" ca="1" si="81"/>
        <v/>
      </c>
      <c r="O62" s="196"/>
      <c r="P62" s="1"/>
      <c r="Q62" s="1"/>
      <c r="R62" s="1"/>
      <c r="S62" s="1"/>
      <c r="T62" s="1"/>
      <c r="U62" s="1"/>
      <c r="V62" s="372">
        <v>5</v>
      </c>
      <c r="W62" s="373"/>
      <c r="X62" s="373"/>
      <c r="Y62" s="1"/>
      <c r="Z62" s="372">
        <v>5</v>
      </c>
      <c r="AA62" s="374"/>
      <c r="AB62" s="374"/>
      <c r="AD62" s="38">
        <v>20</v>
      </c>
      <c r="AE62" s="1" t="str">
        <f>'Indtastning grøn'!H29</f>
        <v/>
      </c>
      <c r="AF62" s="1" t="str">
        <f>'Indtastning grøn'!N29</f>
        <v/>
      </c>
      <c r="AG62" s="1" t="str">
        <f>'Indtastning grøn'!T29</f>
        <v/>
      </c>
      <c r="AH62" s="1" t="str">
        <f>'Indtastning grøn'!AT29</f>
        <v/>
      </c>
      <c r="AI62" s="1" t="str">
        <f t="shared" ca="1" si="51"/>
        <v/>
      </c>
      <c r="AJ62" s="1" t="str">
        <f t="shared" ca="1" si="52"/>
        <v/>
      </c>
      <c r="AK62" s="1" t="str">
        <f>'Indtastning grøn'!BB29</f>
        <v/>
      </c>
      <c r="AL62" s="1" t="str">
        <f>'Indtastning grøn'!BH29</f>
        <v/>
      </c>
      <c r="AM62" s="1" t="str">
        <f>'Indtastning grøn'!BN29</f>
        <v/>
      </c>
      <c r="AN62" s="1" t="str">
        <f>'Indtastning grøn'!BT29</f>
        <v/>
      </c>
      <c r="AO62" s="1" t="str">
        <f>'Indtastning grøn'!CE29</f>
        <v/>
      </c>
      <c r="AP62" s="1">
        <f>'Indtastning grøn'!CH29</f>
        <v>0</v>
      </c>
      <c r="AQ62" s="1">
        <f t="shared" ca="1" si="53"/>
        <v>0</v>
      </c>
      <c r="AR62" s="1">
        <f t="shared" ca="1" si="46"/>
        <v>0</v>
      </c>
      <c r="AS62" s="1">
        <f t="shared" si="54"/>
        <v>0</v>
      </c>
      <c r="AT62" s="1">
        <f t="shared" si="47"/>
        <v>0</v>
      </c>
      <c r="AU62" s="1" t="str">
        <f ca="1">'Indtastning grøn'!A29</f>
        <v/>
      </c>
      <c r="AV62" s="1" t="str">
        <f ca="1">'Indtastning grøn'!B29</f>
        <v/>
      </c>
      <c r="AW62" s="1">
        <f t="shared" si="83"/>
        <v>0</v>
      </c>
      <c r="AX62" s="1">
        <f t="shared" si="55"/>
        <v>0</v>
      </c>
      <c r="AY62" s="1" t="str">
        <f t="shared" ca="1" si="56"/>
        <v/>
      </c>
      <c r="AZ62" s="1">
        <f ca="1"/>
        <v>0</v>
      </c>
      <c r="BA62" s="1">
        <f ca="1"/>
        <v>0</v>
      </c>
      <c r="BB62" s="1" t="e">
        <f ca="1"/>
        <v>#NUM!</v>
      </c>
      <c r="BC62" s="1" t="str">
        <f t="shared" ca="1" si="57"/>
        <v/>
      </c>
      <c r="BD62" s="1" t="str">
        <f t="shared" ca="1" si="58"/>
        <v/>
      </c>
      <c r="BE62" s="1">
        <f ca="1"/>
        <v>0</v>
      </c>
      <c r="BF62" s="1">
        <f ca="1"/>
        <v>0</v>
      </c>
      <c r="BG62" s="1" t="str">
        <f t="shared" ca="1" si="59"/>
        <v/>
      </c>
      <c r="BH62" s="1" t="e">
        <f ca="1"/>
        <v>#NUM!</v>
      </c>
      <c r="BJ62" s="38" t="str">
        <f t="shared" ca="1" si="60"/>
        <v/>
      </c>
      <c r="BK62" s="1" t="str">
        <f t="shared" ca="1" si="61"/>
        <v/>
      </c>
      <c r="BL62" s="1" t="str">
        <f t="shared" ca="1" si="62"/>
        <v/>
      </c>
      <c r="BM62" s="204" t="str">
        <f t="shared" ca="1" si="63"/>
        <v/>
      </c>
      <c r="BO62" s="38" t="str">
        <f t="shared" ca="1" si="49"/>
        <v/>
      </c>
      <c r="BP62" s="1" t="str">
        <f t="shared" ca="1" si="64"/>
        <v/>
      </c>
      <c r="BQ62" s="1">
        <f t="shared" ca="1" si="65"/>
        <v>0</v>
      </c>
      <c r="BR62" s="1" t="str">
        <f t="shared" ca="1" si="66"/>
        <v/>
      </c>
      <c r="BS62" s="1" t="str">
        <f t="shared" ca="1" si="67"/>
        <v/>
      </c>
      <c r="BT62" s="1" t="str">
        <f t="shared" ca="1" si="68"/>
        <v/>
      </c>
      <c r="BU62" s="1">
        <f ca="1"/>
        <v>0</v>
      </c>
      <c r="BV62" s="1" t="e">
        <f ca="1"/>
        <v>#NUM!</v>
      </c>
      <c r="BW62" s="1" t="e">
        <f t="shared" ca="1" si="69"/>
        <v>#NUM!</v>
      </c>
      <c r="BX62" s="1" t="str">
        <f t="shared" ca="1" si="70"/>
        <v/>
      </c>
      <c r="BY62" s="1" t="str">
        <f t="shared" ca="1" si="71"/>
        <v/>
      </c>
      <c r="BZ62" s="1" t="str">
        <f t="shared" ca="1" si="72"/>
        <v/>
      </c>
      <c r="CA62" s="1" t="str">
        <f t="shared" ca="1" si="73"/>
        <v/>
      </c>
      <c r="CB62" s="1" t="str">
        <f t="shared" ca="1" si="74"/>
        <v/>
      </c>
      <c r="CC62" s="40" t="str">
        <f t="shared" ca="1" si="75"/>
        <v/>
      </c>
      <c r="CE62" s="38" t="str">
        <f t="shared" ca="1" si="76"/>
        <v/>
      </c>
      <c r="CF62" s="1" t="str">
        <f t="shared" ca="1" si="77"/>
        <v/>
      </c>
      <c r="CG62" s="1" t="str">
        <f t="shared" ca="1" si="78"/>
        <v/>
      </c>
      <c r="CH62" s="204" t="str">
        <f t="shared" ca="1" si="79"/>
        <v/>
      </c>
    </row>
    <row r="63" spans="1:86" x14ac:dyDescent="0.3">
      <c r="A63" s="38">
        <v>7</v>
      </c>
      <c r="B63" s="1">
        <v>3</v>
      </c>
      <c r="C63" s="1">
        <v>18</v>
      </c>
      <c r="D63" s="54" t="str">
        <f ca="1">'Dybde &amp; bredde stub'!L111</f>
        <v/>
      </c>
      <c r="E63" s="40" t="str">
        <f t="shared" ca="1" si="80"/>
        <v/>
      </c>
      <c r="I63" s="38">
        <v>18</v>
      </c>
      <c r="J63" s="377" t="str">
        <f ca="1">'Dybde &amp; bredde grønjord'!L111</f>
        <v/>
      </c>
      <c r="K63" s="377"/>
      <c r="L63" s="377"/>
      <c r="M63" s="40" t="str">
        <f t="shared" ca="1" si="81"/>
        <v/>
      </c>
      <c r="O63" s="196"/>
      <c r="P63" s="1"/>
      <c r="Q63" s="1"/>
      <c r="R63" s="1"/>
      <c r="S63" s="1"/>
      <c r="T63" s="1"/>
      <c r="U63" s="1"/>
      <c r="V63" s="372"/>
      <c r="W63" s="373"/>
      <c r="X63" s="373"/>
      <c r="Y63" s="1"/>
      <c r="Z63" s="372"/>
      <c r="AA63" s="374"/>
      <c r="AB63" s="374"/>
      <c r="AD63" s="38">
        <v>21</v>
      </c>
      <c r="AE63" s="1" t="str">
        <f>'Indtastning grøn'!H30</f>
        <v/>
      </c>
      <c r="AF63" s="1" t="str">
        <f>'Indtastning grøn'!N30</f>
        <v/>
      </c>
      <c r="AG63" s="1" t="str">
        <f>'Indtastning grøn'!T30</f>
        <v/>
      </c>
      <c r="AH63" s="1" t="str">
        <f>'Indtastning grøn'!AT30</f>
        <v/>
      </c>
      <c r="AI63" s="1" t="str">
        <f t="shared" ca="1" si="51"/>
        <v/>
      </c>
      <c r="AJ63" s="1" t="str">
        <f t="shared" ca="1" si="52"/>
        <v/>
      </c>
      <c r="AK63" s="1" t="str">
        <f>'Indtastning grøn'!BB30</f>
        <v/>
      </c>
      <c r="AL63" s="1" t="str">
        <f>'Indtastning grøn'!BH30</f>
        <v/>
      </c>
      <c r="AM63" s="1" t="str">
        <f>'Indtastning grøn'!BN30</f>
        <v/>
      </c>
      <c r="AN63" s="1" t="str">
        <f>'Indtastning grøn'!BT30</f>
        <v/>
      </c>
      <c r="AO63" s="1" t="str">
        <f>'Indtastning grøn'!CE30</f>
        <v/>
      </c>
      <c r="AP63" s="1">
        <f>'Indtastning grøn'!CH30</f>
        <v>0</v>
      </c>
      <c r="AQ63" s="1">
        <f t="shared" ca="1" si="53"/>
        <v>0</v>
      </c>
      <c r="AR63" s="1">
        <f t="shared" ca="1" si="46"/>
        <v>0</v>
      </c>
      <c r="AS63" s="1">
        <f t="shared" si="54"/>
        <v>0</v>
      </c>
      <c r="AT63" s="1">
        <f t="shared" si="47"/>
        <v>0</v>
      </c>
      <c r="AU63" s="1" t="str">
        <f ca="1">'Indtastning grøn'!A30</f>
        <v/>
      </c>
      <c r="AV63" s="1" t="str">
        <f ca="1">'Indtastning grøn'!B30</f>
        <v/>
      </c>
      <c r="AW63" s="1">
        <f t="shared" si="83"/>
        <v>0</v>
      </c>
      <c r="AX63" s="1">
        <f t="shared" si="55"/>
        <v>0</v>
      </c>
      <c r="AY63" s="1" t="str">
        <f t="shared" ca="1" si="56"/>
        <v/>
      </c>
      <c r="AZ63" s="1">
        <f ca="1"/>
        <v>0</v>
      </c>
      <c r="BA63" s="1">
        <f ca="1"/>
        <v>0</v>
      </c>
      <c r="BB63" s="1" t="e">
        <f ca="1"/>
        <v>#NUM!</v>
      </c>
      <c r="BC63" s="1" t="str">
        <f t="shared" ca="1" si="57"/>
        <v/>
      </c>
      <c r="BD63" s="1" t="str">
        <f t="shared" ca="1" si="58"/>
        <v/>
      </c>
      <c r="BE63" s="1">
        <f ca="1"/>
        <v>0</v>
      </c>
      <c r="BF63" s="1">
        <f ca="1"/>
        <v>0</v>
      </c>
      <c r="BG63" s="1" t="str">
        <f t="shared" ca="1" si="59"/>
        <v/>
      </c>
      <c r="BH63" s="1" t="e">
        <f ca="1"/>
        <v>#NUM!</v>
      </c>
      <c r="BJ63" s="38" t="str">
        <f t="shared" ca="1" si="60"/>
        <v/>
      </c>
      <c r="BK63" s="1" t="str">
        <f t="shared" ca="1" si="61"/>
        <v/>
      </c>
      <c r="BL63" s="1" t="str">
        <f t="shared" ca="1" si="62"/>
        <v/>
      </c>
      <c r="BM63" s="204" t="str">
        <f t="shared" ca="1" si="63"/>
        <v/>
      </c>
      <c r="BO63" s="38" t="str">
        <f t="shared" ca="1" si="49"/>
        <v/>
      </c>
      <c r="BP63" s="1" t="str">
        <f t="shared" ca="1" si="64"/>
        <v/>
      </c>
      <c r="BQ63" s="1">
        <f t="shared" ca="1" si="65"/>
        <v>0</v>
      </c>
      <c r="BR63" s="1" t="str">
        <f t="shared" ca="1" si="66"/>
        <v/>
      </c>
      <c r="BS63" s="1" t="str">
        <f t="shared" ca="1" si="67"/>
        <v/>
      </c>
      <c r="BT63" s="1" t="str">
        <f t="shared" ca="1" si="68"/>
        <v/>
      </c>
      <c r="BU63" s="1">
        <f ca="1"/>
        <v>0</v>
      </c>
      <c r="BV63" s="1" t="e">
        <f ca="1"/>
        <v>#NUM!</v>
      </c>
      <c r="BW63" s="1" t="e">
        <f t="shared" ca="1" si="69"/>
        <v>#NUM!</v>
      </c>
      <c r="BX63" s="1" t="str">
        <f t="shared" ca="1" si="70"/>
        <v/>
      </c>
      <c r="BY63" s="1" t="str">
        <f t="shared" ca="1" si="71"/>
        <v/>
      </c>
      <c r="BZ63" s="1" t="str">
        <f t="shared" ca="1" si="72"/>
        <v/>
      </c>
      <c r="CA63" s="1" t="str">
        <f t="shared" ca="1" si="73"/>
        <v/>
      </c>
      <c r="CB63" s="1" t="str">
        <f t="shared" ca="1" si="74"/>
        <v/>
      </c>
      <c r="CC63" s="40" t="str">
        <f t="shared" ca="1" si="75"/>
        <v/>
      </c>
      <c r="CE63" s="38" t="str">
        <f t="shared" ca="1" si="76"/>
        <v/>
      </c>
      <c r="CF63" s="1" t="str">
        <f t="shared" ca="1" si="77"/>
        <v/>
      </c>
      <c r="CG63" s="1" t="str">
        <f t="shared" ca="1" si="78"/>
        <v/>
      </c>
      <c r="CH63" s="204" t="str">
        <f t="shared" ca="1" si="79"/>
        <v/>
      </c>
    </row>
    <row r="64" spans="1:86" x14ac:dyDescent="0.3">
      <c r="A64" s="38">
        <v>8</v>
      </c>
      <c r="B64" s="1">
        <v>2</v>
      </c>
      <c r="C64" s="1">
        <v>19</v>
      </c>
      <c r="D64" s="54" t="str">
        <f ca="1">'Dybde &amp; bredde stub'!B136</f>
        <v/>
      </c>
      <c r="E64" s="40" t="str">
        <f t="shared" ca="1" si="80"/>
        <v/>
      </c>
      <c r="I64" s="38">
        <v>19</v>
      </c>
      <c r="J64" s="377" t="str">
        <f ca="1">'Dybde &amp; bredde grønjord'!B136</f>
        <v/>
      </c>
      <c r="K64" s="377"/>
      <c r="L64" s="377"/>
      <c r="M64" s="40" t="str">
        <f t="shared" ca="1" si="81"/>
        <v/>
      </c>
      <c r="O64" s="196"/>
      <c r="P64" s="1"/>
      <c r="Q64" s="1"/>
      <c r="R64" s="1"/>
      <c r="S64" s="1"/>
      <c r="T64" s="1"/>
      <c r="U64" s="1"/>
      <c r="V64" s="372"/>
      <c r="W64" s="373"/>
      <c r="X64" s="373"/>
      <c r="Y64" s="1"/>
      <c r="Z64" s="372"/>
      <c r="AA64" s="374"/>
      <c r="AB64" s="374"/>
      <c r="AD64" s="38">
        <v>22</v>
      </c>
      <c r="AE64" s="1" t="str">
        <f>'Indtastning grøn'!H31</f>
        <v/>
      </c>
      <c r="AF64" s="1" t="str">
        <f>'Indtastning grøn'!N31</f>
        <v/>
      </c>
      <c r="AG64" s="1" t="str">
        <f>'Indtastning grøn'!T31</f>
        <v/>
      </c>
      <c r="AH64" s="1" t="str">
        <f>'Indtastning grøn'!AT31</f>
        <v/>
      </c>
      <c r="AI64" s="1" t="str">
        <f t="shared" ca="1" si="51"/>
        <v/>
      </c>
      <c r="AJ64" s="1" t="str">
        <f t="shared" ca="1" si="52"/>
        <v/>
      </c>
      <c r="AK64" s="1" t="str">
        <f>'Indtastning grøn'!BB31</f>
        <v/>
      </c>
      <c r="AL64" s="1" t="str">
        <f>'Indtastning grøn'!BH31</f>
        <v/>
      </c>
      <c r="AM64" s="1" t="str">
        <f>'Indtastning grøn'!BN31</f>
        <v/>
      </c>
      <c r="AN64" s="1" t="str">
        <f>'Indtastning grøn'!BT31</f>
        <v/>
      </c>
      <c r="AO64" s="1" t="str">
        <f>'Indtastning grøn'!CE31</f>
        <v/>
      </c>
      <c r="AP64" s="1">
        <f>'Indtastning grøn'!CH31</f>
        <v>0</v>
      </c>
      <c r="AQ64" s="1">
        <f t="shared" ca="1" si="53"/>
        <v>0</v>
      </c>
      <c r="AR64" s="1">
        <f t="shared" ca="1" si="46"/>
        <v>0</v>
      </c>
      <c r="AS64" s="1">
        <f t="shared" si="54"/>
        <v>0</v>
      </c>
      <c r="AT64" s="1">
        <f t="shared" si="47"/>
        <v>0</v>
      </c>
      <c r="AU64" s="1" t="str">
        <f ca="1">'Indtastning grøn'!A31</f>
        <v/>
      </c>
      <c r="AV64" s="1" t="str">
        <f ca="1">'Indtastning grøn'!B31</f>
        <v/>
      </c>
      <c r="AW64" s="1">
        <f t="shared" si="83"/>
        <v>0</v>
      </c>
      <c r="AX64" s="1">
        <f t="shared" si="55"/>
        <v>0</v>
      </c>
      <c r="AY64" s="1" t="str">
        <f t="shared" ca="1" si="56"/>
        <v/>
      </c>
      <c r="AZ64" s="1">
        <f ca="1"/>
        <v>0</v>
      </c>
      <c r="BA64" s="1">
        <f ca="1"/>
        <v>0</v>
      </c>
      <c r="BB64" s="1" t="e">
        <f ca="1"/>
        <v>#NUM!</v>
      </c>
      <c r="BC64" s="1" t="str">
        <f t="shared" ca="1" si="57"/>
        <v/>
      </c>
      <c r="BD64" s="1" t="str">
        <f t="shared" ca="1" si="58"/>
        <v/>
      </c>
      <c r="BE64" s="1">
        <f ca="1"/>
        <v>0</v>
      </c>
      <c r="BF64" s="1">
        <f ca="1"/>
        <v>0</v>
      </c>
      <c r="BG64" s="1" t="str">
        <f t="shared" ca="1" si="59"/>
        <v/>
      </c>
      <c r="BH64" s="1" t="e">
        <f ca="1"/>
        <v>#NUM!</v>
      </c>
      <c r="BJ64" s="38" t="str">
        <f t="shared" ca="1" si="60"/>
        <v/>
      </c>
      <c r="BK64" s="1" t="str">
        <f t="shared" ca="1" si="61"/>
        <v/>
      </c>
      <c r="BL64" s="1" t="str">
        <f t="shared" ca="1" si="62"/>
        <v/>
      </c>
      <c r="BM64" s="204" t="str">
        <f t="shared" ca="1" si="63"/>
        <v/>
      </c>
      <c r="BO64" s="38" t="str">
        <f t="shared" ca="1" si="49"/>
        <v/>
      </c>
      <c r="BP64" s="1" t="str">
        <f t="shared" ca="1" si="64"/>
        <v/>
      </c>
      <c r="BQ64" s="1">
        <f t="shared" ca="1" si="65"/>
        <v>0</v>
      </c>
      <c r="BR64" s="1" t="str">
        <f t="shared" ca="1" si="66"/>
        <v/>
      </c>
      <c r="BS64" s="1" t="str">
        <f t="shared" ca="1" si="67"/>
        <v/>
      </c>
      <c r="BT64" s="1" t="str">
        <f t="shared" ca="1" si="68"/>
        <v/>
      </c>
      <c r="BU64" s="1">
        <f ca="1"/>
        <v>0</v>
      </c>
      <c r="BV64" s="1" t="e">
        <f ca="1"/>
        <v>#NUM!</v>
      </c>
      <c r="BW64" s="1" t="e">
        <f t="shared" ca="1" si="69"/>
        <v>#NUM!</v>
      </c>
      <c r="BX64" s="1" t="str">
        <f t="shared" ca="1" si="70"/>
        <v/>
      </c>
      <c r="BY64" s="1" t="str">
        <f t="shared" ca="1" si="71"/>
        <v/>
      </c>
      <c r="BZ64" s="1" t="str">
        <f t="shared" ca="1" si="72"/>
        <v/>
      </c>
      <c r="CA64" s="1" t="str">
        <f t="shared" ca="1" si="73"/>
        <v/>
      </c>
      <c r="CB64" s="1" t="str">
        <f t="shared" ca="1" si="74"/>
        <v/>
      </c>
      <c r="CC64" s="40" t="str">
        <f t="shared" ca="1" si="75"/>
        <v/>
      </c>
      <c r="CE64" s="38" t="str">
        <f t="shared" ca="1" si="76"/>
        <v/>
      </c>
      <c r="CF64" s="1" t="str">
        <f t="shared" ca="1" si="77"/>
        <v/>
      </c>
      <c r="CG64" s="1" t="str">
        <f t="shared" ca="1" si="78"/>
        <v/>
      </c>
      <c r="CH64" s="204" t="str">
        <f t="shared" ca="1" si="79"/>
        <v/>
      </c>
    </row>
    <row r="65" spans="1:86" x14ac:dyDescent="0.3">
      <c r="A65" s="38">
        <v>9</v>
      </c>
      <c r="B65" s="1">
        <v>1</v>
      </c>
      <c r="C65" s="1">
        <v>20</v>
      </c>
      <c r="D65" s="54" t="str">
        <f ca="1">'Dybde &amp; bredde stub'!G136</f>
        <v/>
      </c>
      <c r="E65" s="40" t="str">
        <f t="shared" ca="1" si="80"/>
        <v/>
      </c>
      <c r="I65" s="38">
        <v>20</v>
      </c>
      <c r="J65" s="377" t="str">
        <f ca="1">'Dybde &amp; bredde grønjord'!G136</f>
        <v/>
      </c>
      <c r="K65" s="377"/>
      <c r="L65" s="377"/>
      <c r="M65" s="40" t="str">
        <f t="shared" ca="1" si="81"/>
        <v/>
      </c>
      <c r="O65" s="196"/>
      <c r="P65" s="1"/>
      <c r="Q65" s="1"/>
      <c r="R65" s="1"/>
      <c r="S65" s="1"/>
      <c r="T65" s="1"/>
      <c r="U65" s="1"/>
      <c r="V65" s="372"/>
      <c r="W65" s="373"/>
      <c r="X65" s="373"/>
      <c r="Y65" s="1"/>
      <c r="Z65" s="372"/>
      <c r="AA65" s="374"/>
      <c r="AB65" s="374"/>
      <c r="AD65" s="38">
        <v>23</v>
      </c>
      <c r="AE65" s="1" t="str">
        <f>'Indtastning grøn'!H32</f>
        <v/>
      </c>
      <c r="AF65" s="1" t="str">
        <f>'Indtastning grøn'!N32</f>
        <v/>
      </c>
      <c r="AG65" s="1" t="str">
        <f>'Indtastning grøn'!T32</f>
        <v/>
      </c>
      <c r="AH65" s="1" t="str">
        <f>'Indtastning grøn'!AT32</f>
        <v/>
      </c>
      <c r="AI65" s="1" t="str">
        <f t="shared" ca="1" si="51"/>
        <v/>
      </c>
      <c r="AJ65" s="1" t="str">
        <f t="shared" ca="1" si="52"/>
        <v/>
      </c>
      <c r="AK65" s="1" t="str">
        <f>'Indtastning grøn'!BB32</f>
        <v/>
      </c>
      <c r="AL65" s="1" t="str">
        <f>'Indtastning grøn'!BH32</f>
        <v/>
      </c>
      <c r="AM65" s="1" t="str">
        <f>'Indtastning grøn'!BN32</f>
        <v/>
      </c>
      <c r="AN65" s="1" t="str">
        <f>'Indtastning grøn'!BT32</f>
        <v/>
      </c>
      <c r="AO65" s="1" t="str">
        <f>'Indtastning grøn'!CE32</f>
        <v/>
      </c>
      <c r="AP65" s="1">
        <f>'Indtastning grøn'!CH32</f>
        <v>0</v>
      </c>
      <c r="AQ65" s="1">
        <f t="shared" ca="1" si="53"/>
        <v>0</v>
      </c>
      <c r="AR65" s="1">
        <f t="shared" ca="1" si="46"/>
        <v>0</v>
      </c>
      <c r="AS65" s="1">
        <f t="shared" si="54"/>
        <v>0</v>
      </c>
      <c r="AT65" s="1">
        <f t="shared" si="47"/>
        <v>0</v>
      </c>
      <c r="AU65" s="1" t="str">
        <f ca="1">'Indtastning grøn'!A32</f>
        <v/>
      </c>
      <c r="AV65" s="1" t="str">
        <f ca="1">'Indtastning grøn'!B32</f>
        <v/>
      </c>
      <c r="AW65" s="1">
        <f t="shared" si="83"/>
        <v>0</v>
      </c>
      <c r="AX65" s="1">
        <f t="shared" si="55"/>
        <v>0</v>
      </c>
      <c r="AY65" s="1" t="str">
        <f t="shared" ca="1" si="56"/>
        <v/>
      </c>
      <c r="AZ65" s="1">
        <f ca="1"/>
        <v>0</v>
      </c>
      <c r="BA65" s="1">
        <f ca="1"/>
        <v>0</v>
      </c>
      <c r="BB65" s="1" t="e">
        <f ca="1"/>
        <v>#NUM!</v>
      </c>
      <c r="BC65" s="1" t="str">
        <f t="shared" ca="1" si="57"/>
        <v/>
      </c>
      <c r="BD65" s="1" t="str">
        <f t="shared" ca="1" si="58"/>
        <v/>
      </c>
      <c r="BE65" s="1">
        <f ca="1"/>
        <v>0</v>
      </c>
      <c r="BF65" s="1">
        <f ca="1"/>
        <v>0</v>
      </c>
      <c r="BG65" s="1" t="str">
        <f t="shared" ca="1" si="59"/>
        <v/>
      </c>
      <c r="BH65" s="1" t="e">
        <f ca="1"/>
        <v>#NUM!</v>
      </c>
      <c r="BJ65" s="38" t="str">
        <f t="shared" ca="1" si="60"/>
        <v/>
      </c>
      <c r="BK65" s="1" t="str">
        <f t="shared" ca="1" si="61"/>
        <v/>
      </c>
      <c r="BL65" s="1" t="str">
        <f t="shared" ca="1" si="62"/>
        <v/>
      </c>
      <c r="BM65" s="204" t="str">
        <f t="shared" ca="1" si="63"/>
        <v/>
      </c>
      <c r="BO65" s="38" t="str">
        <f t="shared" ca="1" si="49"/>
        <v/>
      </c>
      <c r="BP65" s="1" t="str">
        <f t="shared" ca="1" si="64"/>
        <v/>
      </c>
      <c r="BQ65" s="1">
        <f t="shared" ca="1" si="65"/>
        <v>0</v>
      </c>
      <c r="BR65" s="1" t="str">
        <f t="shared" ca="1" si="66"/>
        <v/>
      </c>
      <c r="BS65" s="1" t="str">
        <f t="shared" ca="1" si="67"/>
        <v/>
      </c>
      <c r="BT65" s="1" t="str">
        <f t="shared" ca="1" si="68"/>
        <v/>
      </c>
      <c r="BU65" s="1">
        <f ca="1"/>
        <v>0</v>
      </c>
      <c r="BV65" s="1" t="e">
        <f ca="1"/>
        <v>#NUM!</v>
      </c>
      <c r="BW65" s="1" t="e">
        <f t="shared" ca="1" si="69"/>
        <v>#NUM!</v>
      </c>
      <c r="BX65" s="1" t="str">
        <f t="shared" ca="1" si="70"/>
        <v/>
      </c>
      <c r="BY65" s="1" t="str">
        <f t="shared" ca="1" si="71"/>
        <v/>
      </c>
      <c r="BZ65" s="1" t="str">
        <f t="shared" ca="1" si="72"/>
        <v/>
      </c>
      <c r="CA65" s="1" t="str">
        <f t="shared" ca="1" si="73"/>
        <v/>
      </c>
      <c r="CB65" s="1" t="str">
        <f t="shared" ca="1" si="74"/>
        <v/>
      </c>
      <c r="CC65" s="40" t="str">
        <f t="shared" ca="1" si="75"/>
        <v/>
      </c>
      <c r="CE65" s="38" t="str">
        <f t="shared" ca="1" si="76"/>
        <v/>
      </c>
      <c r="CF65" s="1" t="str">
        <f t="shared" ca="1" si="77"/>
        <v/>
      </c>
      <c r="CG65" s="1" t="str">
        <f t="shared" ca="1" si="78"/>
        <v/>
      </c>
      <c r="CH65" s="204" t="str">
        <f t="shared" ca="1" si="79"/>
        <v/>
      </c>
    </row>
    <row r="66" spans="1:86" x14ac:dyDescent="0.3">
      <c r="A66" s="38">
        <v>10</v>
      </c>
      <c r="B66" s="1">
        <v>1</v>
      </c>
      <c r="C66" s="1">
        <v>21</v>
      </c>
      <c r="D66" s="54" t="str">
        <f ca="1">'Dybde &amp; bredde stub'!L136</f>
        <v/>
      </c>
      <c r="E66" s="40" t="str">
        <f t="shared" ca="1" si="80"/>
        <v/>
      </c>
      <c r="I66" s="38">
        <v>21</v>
      </c>
      <c r="J66" s="377" t="str">
        <f ca="1">'Dybde &amp; bredde grønjord'!L136</f>
        <v/>
      </c>
      <c r="K66" s="377"/>
      <c r="L66" s="377"/>
      <c r="M66" s="40" t="str">
        <f t="shared" ca="1" si="81"/>
        <v/>
      </c>
      <c r="O66" s="196"/>
      <c r="P66" s="1"/>
      <c r="Q66" s="1"/>
      <c r="R66" s="1"/>
      <c r="S66" s="1"/>
      <c r="T66" s="1"/>
      <c r="U66" s="1"/>
      <c r="V66" s="372">
        <v>6</v>
      </c>
      <c r="W66" s="373"/>
      <c r="X66" s="373"/>
      <c r="Y66" s="1"/>
      <c r="Z66" s="372">
        <v>6</v>
      </c>
      <c r="AA66" s="374"/>
      <c r="AB66" s="374"/>
      <c r="AD66" s="38">
        <v>24</v>
      </c>
      <c r="AE66" s="1" t="str">
        <f>'Indtastning grøn'!H33</f>
        <v/>
      </c>
      <c r="AF66" s="1" t="str">
        <f>'Indtastning grøn'!N33</f>
        <v/>
      </c>
      <c r="AG66" s="1" t="str">
        <f>'Indtastning grøn'!T33</f>
        <v/>
      </c>
      <c r="AH66" s="1" t="str">
        <f>'Indtastning grøn'!AT33</f>
        <v/>
      </c>
      <c r="AI66" s="1" t="str">
        <f t="shared" ca="1" si="51"/>
        <v/>
      </c>
      <c r="AJ66" s="1" t="str">
        <f t="shared" ca="1" si="52"/>
        <v/>
      </c>
      <c r="AK66" s="1" t="str">
        <f>'Indtastning grøn'!BB33</f>
        <v/>
      </c>
      <c r="AL66" s="1" t="str">
        <f>'Indtastning grøn'!BH33</f>
        <v/>
      </c>
      <c r="AM66" s="1" t="str">
        <f>'Indtastning grøn'!BN33</f>
        <v/>
      </c>
      <c r="AN66" s="1" t="str">
        <f>'Indtastning grøn'!BT33</f>
        <v/>
      </c>
      <c r="AO66" s="1" t="str">
        <f>'Indtastning grøn'!CE33</f>
        <v/>
      </c>
      <c r="AP66" s="1">
        <f>'Indtastning grøn'!CH33</f>
        <v>0</v>
      </c>
      <c r="AQ66" s="1">
        <f t="shared" ca="1" si="53"/>
        <v>0</v>
      </c>
      <c r="AR66" s="1">
        <f t="shared" ca="1" si="46"/>
        <v>0</v>
      </c>
      <c r="AS66" s="1">
        <f t="shared" si="54"/>
        <v>0</v>
      </c>
      <c r="AT66" s="1">
        <f t="shared" si="47"/>
        <v>0</v>
      </c>
      <c r="AU66" s="1" t="str">
        <f ca="1">'Indtastning grøn'!A33</f>
        <v/>
      </c>
      <c r="AV66" s="1" t="str">
        <f ca="1">'Indtastning grøn'!B33</f>
        <v/>
      </c>
      <c r="AW66" s="1">
        <f t="shared" si="83"/>
        <v>0</v>
      </c>
      <c r="AX66" s="1">
        <f t="shared" si="55"/>
        <v>0</v>
      </c>
      <c r="AY66" s="1" t="str">
        <f t="shared" ca="1" si="56"/>
        <v/>
      </c>
      <c r="AZ66" s="1">
        <f ca="1"/>
        <v>0</v>
      </c>
      <c r="BA66" s="1">
        <f ca="1"/>
        <v>0</v>
      </c>
      <c r="BB66" s="1" t="e">
        <f ca="1"/>
        <v>#NUM!</v>
      </c>
      <c r="BC66" s="1" t="str">
        <f t="shared" ca="1" si="57"/>
        <v/>
      </c>
      <c r="BD66" s="1" t="str">
        <f t="shared" ca="1" si="58"/>
        <v/>
      </c>
      <c r="BE66" s="1">
        <f ca="1"/>
        <v>0</v>
      </c>
      <c r="BF66" s="1">
        <f ca="1"/>
        <v>0</v>
      </c>
      <c r="BG66" s="1" t="str">
        <f t="shared" ca="1" si="59"/>
        <v/>
      </c>
      <c r="BH66" s="1" t="e">
        <f ca="1"/>
        <v>#NUM!</v>
      </c>
      <c r="BJ66" s="38" t="str">
        <f t="shared" ca="1" si="60"/>
        <v/>
      </c>
      <c r="BK66" s="1" t="str">
        <f t="shared" ca="1" si="61"/>
        <v/>
      </c>
      <c r="BL66" s="1" t="str">
        <f t="shared" ca="1" si="62"/>
        <v/>
      </c>
      <c r="BM66" s="204" t="str">
        <f t="shared" ca="1" si="63"/>
        <v/>
      </c>
      <c r="BO66" s="38" t="str">
        <f t="shared" ca="1" si="49"/>
        <v/>
      </c>
      <c r="BP66" s="1" t="str">
        <f t="shared" ca="1" si="64"/>
        <v/>
      </c>
      <c r="BQ66" s="1">
        <f t="shared" ca="1" si="65"/>
        <v>0</v>
      </c>
      <c r="BR66" s="1" t="str">
        <f t="shared" ca="1" si="66"/>
        <v/>
      </c>
      <c r="BS66" s="1" t="str">
        <f t="shared" ca="1" si="67"/>
        <v/>
      </c>
      <c r="BT66" s="1" t="str">
        <f t="shared" ca="1" si="68"/>
        <v/>
      </c>
      <c r="BU66" s="1">
        <f ca="1"/>
        <v>0</v>
      </c>
      <c r="BV66" s="1" t="e">
        <f ca="1"/>
        <v>#NUM!</v>
      </c>
      <c r="BW66" s="1" t="e">
        <f t="shared" ca="1" si="69"/>
        <v>#NUM!</v>
      </c>
      <c r="BX66" s="1" t="str">
        <f t="shared" ca="1" si="70"/>
        <v/>
      </c>
      <c r="BY66" s="1" t="str">
        <f t="shared" ca="1" si="71"/>
        <v/>
      </c>
      <c r="BZ66" s="1" t="str">
        <f t="shared" ca="1" si="72"/>
        <v/>
      </c>
      <c r="CA66" s="1" t="str">
        <f t="shared" ca="1" si="73"/>
        <v/>
      </c>
      <c r="CB66" s="1" t="str">
        <f t="shared" ca="1" si="74"/>
        <v/>
      </c>
      <c r="CC66" s="40" t="str">
        <f t="shared" ca="1" si="75"/>
        <v/>
      </c>
      <c r="CE66" s="38" t="str">
        <f t="shared" ca="1" si="76"/>
        <v/>
      </c>
      <c r="CF66" s="1" t="str">
        <f t="shared" ca="1" si="77"/>
        <v/>
      </c>
      <c r="CG66" s="1" t="str">
        <f t="shared" ca="1" si="78"/>
        <v/>
      </c>
      <c r="CH66" s="204" t="str">
        <f t="shared" ca="1" si="79"/>
        <v/>
      </c>
    </row>
    <row r="67" spans="1:86" x14ac:dyDescent="0.3">
      <c r="A67" s="38">
        <v>11</v>
      </c>
      <c r="B67" s="279">
        <v>0</v>
      </c>
      <c r="C67" s="1">
        <v>22</v>
      </c>
      <c r="D67" s="54" t="str">
        <f ca="1">'Dybde &amp; bredde stub'!B151</f>
        <v/>
      </c>
      <c r="E67" s="40" t="str">
        <f t="shared" ca="1" si="80"/>
        <v/>
      </c>
      <c r="I67" s="38">
        <v>22</v>
      </c>
      <c r="J67" s="377" t="str">
        <f ca="1">'Dybde &amp; bredde grønjord'!B151</f>
        <v/>
      </c>
      <c r="K67" s="377"/>
      <c r="L67" s="377"/>
      <c r="M67" s="40" t="str">
        <f t="shared" ca="1" si="81"/>
        <v/>
      </c>
      <c r="O67" s="196"/>
      <c r="P67" s="1"/>
      <c r="Q67" s="1"/>
      <c r="R67" s="1"/>
      <c r="S67" s="1"/>
      <c r="T67" s="1"/>
      <c r="U67" s="1"/>
      <c r="V67" s="372"/>
      <c r="W67" s="373"/>
      <c r="X67" s="373"/>
      <c r="Y67" s="1"/>
      <c r="Z67" s="372"/>
      <c r="AA67" s="374"/>
      <c r="AB67" s="374"/>
      <c r="AD67" s="38">
        <v>25</v>
      </c>
      <c r="AE67" s="1" t="str">
        <f>'Indtastning grøn'!H34</f>
        <v/>
      </c>
      <c r="AF67" s="1" t="str">
        <f>'Indtastning grøn'!N34</f>
        <v/>
      </c>
      <c r="AG67" s="1" t="str">
        <f>'Indtastning grøn'!T34</f>
        <v/>
      </c>
      <c r="AH67" s="1" t="str">
        <f>'Indtastning grøn'!AT34</f>
        <v/>
      </c>
      <c r="AI67" s="1" t="str">
        <f t="shared" ca="1" si="51"/>
        <v/>
      </c>
      <c r="AJ67" s="1" t="str">
        <f t="shared" ca="1" si="52"/>
        <v/>
      </c>
      <c r="AK67" s="1" t="str">
        <f>'Indtastning grøn'!BB34</f>
        <v/>
      </c>
      <c r="AL67" s="1" t="str">
        <f>'Indtastning grøn'!BH34</f>
        <v/>
      </c>
      <c r="AM67" s="1" t="str">
        <f>'Indtastning grøn'!BN34</f>
        <v/>
      </c>
      <c r="AN67" s="1" t="str">
        <f>'Indtastning grøn'!BT34</f>
        <v/>
      </c>
      <c r="AO67" s="1" t="str">
        <f>'Indtastning grøn'!CE34</f>
        <v/>
      </c>
      <c r="AP67" s="1">
        <f>'Indtastning grøn'!CH34</f>
        <v>0</v>
      </c>
      <c r="AQ67" s="1">
        <f t="shared" ca="1" si="53"/>
        <v>0</v>
      </c>
      <c r="AR67" s="1">
        <f t="shared" ca="1" si="46"/>
        <v>0</v>
      </c>
      <c r="AS67" s="1">
        <f t="shared" si="54"/>
        <v>0</v>
      </c>
      <c r="AT67" s="1">
        <f t="shared" si="47"/>
        <v>0</v>
      </c>
      <c r="AU67" s="1" t="str">
        <f ca="1">'Indtastning grøn'!A34</f>
        <v/>
      </c>
      <c r="AV67" s="1" t="str">
        <f ca="1">'Indtastning grøn'!B34</f>
        <v/>
      </c>
      <c r="AW67" s="1">
        <f t="shared" si="83"/>
        <v>0</v>
      </c>
      <c r="AX67" s="1">
        <f t="shared" si="55"/>
        <v>0</v>
      </c>
      <c r="AY67" s="1" t="str">
        <f t="shared" ca="1" si="56"/>
        <v/>
      </c>
      <c r="AZ67" s="1">
        <f ca="1"/>
        <v>0</v>
      </c>
      <c r="BA67" s="1">
        <f ca="1"/>
        <v>0</v>
      </c>
      <c r="BB67" s="1" t="e">
        <f ca="1"/>
        <v>#NUM!</v>
      </c>
      <c r="BC67" s="1" t="str">
        <f t="shared" ca="1" si="57"/>
        <v/>
      </c>
      <c r="BD67" s="1" t="str">
        <f t="shared" ca="1" si="58"/>
        <v/>
      </c>
      <c r="BE67" s="1">
        <f ca="1"/>
        <v>0</v>
      </c>
      <c r="BF67" s="1">
        <f ca="1"/>
        <v>0</v>
      </c>
      <c r="BG67" s="1" t="str">
        <f t="shared" ca="1" si="59"/>
        <v/>
      </c>
      <c r="BH67" s="1" t="e">
        <f ca="1"/>
        <v>#NUM!</v>
      </c>
      <c r="BJ67" s="38" t="str">
        <f t="shared" ca="1" si="60"/>
        <v/>
      </c>
      <c r="BK67" s="1" t="str">
        <f t="shared" ca="1" si="61"/>
        <v/>
      </c>
      <c r="BL67" s="1" t="str">
        <f t="shared" ca="1" si="62"/>
        <v/>
      </c>
      <c r="BM67" s="204" t="str">
        <f t="shared" ca="1" si="63"/>
        <v/>
      </c>
      <c r="BO67" s="38" t="str">
        <f t="shared" ca="1" si="49"/>
        <v/>
      </c>
      <c r="BP67" s="1" t="str">
        <f t="shared" ca="1" si="64"/>
        <v/>
      </c>
      <c r="BQ67" s="1">
        <f t="shared" ca="1" si="65"/>
        <v>0</v>
      </c>
      <c r="BR67" s="1" t="str">
        <f t="shared" ca="1" si="66"/>
        <v/>
      </c>
      <c r="BS67" s="1" t="str">
        <f t="shared" ca="1" si="67"/>
        <v/>
      </c>
      <c r="BT67" s="1" t="str">
        <f t="shared" ca="1" si="68"/>
        <v/>
      </c>
      <c r="BU67" s="1">
        <f ca="1"/>
        <v>0</v>
      </c>
      <c r="BV67" s="1" t="e">
        <f ca="1"/>
        <v>#NUM!</v>
      </c>
      <c r="BW67" s="1" t="e">
        <f t="shared" ca="1" si="69"/>
        <v>#NUM!</v>
      </c>
      <c r="BX67" s="1" t="str">
        <f t="shared" ca="1" si="70"/>
        <v/>
      </c>
      <c r="BY67" s="1" t="str">
        <f t="shared" ca="1" si="71"/>
        <v/>
      </c>
      <c r="BZ67" s="1" t="str">
        <f t="shared" ca="1" si="72"/>
        <v/>
      </c>
      <c r="CA67" s="1" t="str">
        <f t="shared" ca="1" si="73"/>
        <v/>
      </c>
      <c r="CB67" s="1" t="str">
        <f t="shared" ca="1" si="74"/>
        <v/>
      </c>
      <c r="CC67" s="40" t="str">
        <f t="shared" ca="1" si="75"/>
        <v/>
      </c>
      <c r="CE67" s="38" t="str">
        <f t="shared" ca="1" si="76"/>
        <v/>
      </c>
      <c r="CF67" s="1" t="str">
        <f t="shared" ca="1" si="77"/>
        <v/>
      </c>
      <c r="CG67" s="1" t="str">
        <f t="shared" ca="1" si="78"/>
        <v/>
      </c>
      <c r="CH67" s="204" t="str">
        <f t="shared" ca="1" si="79"/>
        <v/>
      </c>
    </row>
    <row r="68" spans="1:86" x14ac:dyDescent="0.3">
      <c r="A68" s="38"/>
      <c r="B68" s="1"/>
      <c r="C68" s="1">
        <v>23</v>
      </c>
      <c r="D68" s="54" t="str">
        <f ca="1">'Dybde &amp; bredde stub'!G151</f>
        <v/>
      </c>
      <c r="E68" s="40" t="str">
        <f t="shared" ca="1" si="80"/>
        <v/>
      </c>
      <c r="I68" s="38">
        <v>23</v>
      </c>
      <c r="J68" s="377" t="str">
        <f ca="1">'Dybde &amp; bredde grønjord'!G151</f>
        <v/>
      </c>
      <c r="K68" s="377"/>
      <c r="L68" s="377"/>
      <c r="M68" s="40" t="str">
        <f t="shared" ca="1" si="81"/>
        <v/>
      </c>
      <c r="O68" s="196"/>
      <c r="P68" s="1"/>
      <c r="Q68" s="1"/>
      <c r="R68" s="1"/>
      <c r="S68" s="1"/>
      <c r="T68" s="1"/>
      <c r="U68" s="1"/>
      <c r="V68" s="372"/>
      <c r="W68" s="373"/>
      <c r="X68" s="373"/>
      <c r="Y68" s="1"/>
      <c r="Z68" s="372"/>
      <c r="AA68" s="374"/>
      <c r="AB68" s="374"/>
      <c r="AD68" s="38">
        <v>26</v>
      </c>
      <c r="AE68" s="1" t="str">
        <f>'Indtastning grøn'!H35</f>
        <v/>
      </c>
      <c r="AF68" s="1" t="str">
        <f>'Indtastning grøn'!N35</f>
        <v/>
      </c>
      <c r="AG68" s="1" t="str">
        <f>'Indtastning grøn'!T35</f>
        <v/>
      </c>
      <c r="AH68" s="1" t="str">
        <f>'Indtastning grøn'!AT35</f>
        <v/>
      </c>
      <c r="AI68" s="1" t="str">
        <f t="shared" ca="1" si="51"/>
        <v/>
      </c>
      <c r="AJ68" s="1" t="str">
        <f t="shared" ca="1" si="52"/>
        <v/>
      </c>
      <c r="AK68" s="1" t="str">
        <f>'Indtastning grøn'!BB35</f>
        <v/>
      </c>
      <c r="AL68" s="1" t="str">
        <f>'Indtastning grøn'!BH35</f>
        <v/>
      </c>
      <c r="AM68" s="1" t="str">
        <f>'Indtastning grøn'!BN35</f>
        <v/>
      </c>
      <c r="AN68" s="1" t="str">
        <f>'Indtastning grøn'!BT35</f>
        <v/>
      </c>
      <c r="AO68" s="1" t="str">
        <f>'Indtastning grøn'!CE35</f>
        <v/>
      </c>
      <c r="AP68" s="1">
        <f>'Indtastning grøn'!CH35</f>
        <v>0</v>
      </c>
      <c r="AQ68" s="1">
        <f t="shared" ca="1" si="53"/>
        <v>0</v>
      </c>
      <c r="AR68" s="1">
        <f t="shared" ca="1" si="46"/>
        <v>0</v>
      </c>
      <c r="AS68" s="1">
        <f t="shared" si="54"/>
        <v>0</v>
      </c>
      <c r="AT68" s="1">
        <f t="shared" si="47"/>
        <v>0</v>
      </c>
      <c r="AU68" s="1" t="str">
        <f ca="1">'Indtastning grøn'!A35</f>
        <v/>
      </c>
      <c r="AV68" s="1" t="str">
        <f ca="1">'Indtastning grøn'!B35</f>
        <v/>
      </c>
      <c r="AW68" s="1">
        <f t="shared" si="83"/>
        <v>0</v>
      </c>
      <c r="AX68" s="1">
        <f t="shared" si="55"/>
        <v>0</v>
      </c>
      <c r="AY68" s="1" t="str">
        <f t="shared" ca="1" si="56"/>
        <v/>
      </c>
      <c r="AZ68" s="1">
        <f ca="1"/>
        <v>0</v>
      </c>
      <c r="BA68" s="1">
        <f ca="1"/>
        <v>0</v>
      </c>
      <c r="BB68" s="1" t="e">
        <f ca="1"/>
        <v>#NUM!</v>
      </c>
      <c r="BC68" s="1" t="str">
        <f t="shared" ca="1" si="57"/>
        <v/>
      </c>
      <c r="BD68" s="1" t="str">
        <f t="shared" ca="1" si="58"/>
        <v/>
      </c>
      <c r="BE68" s="1">
        <f ca="1"/>
        <v>0</v>
      </c>
      <c r="BF68" s="1">
        <f ca="1"/>
        <v>0</v>
      </c>
      <c r="BG68" s="1" t="str">
        <f t="shared" ca="1" si="59"/>
        <v/>
      </c>
      <c r="BH68" s="1" t="e">
        <f ca="1"/>
        <v>#NUM!</v>
      </c>
      <c r="BJ68" s="38" t="str">
        <f t="shared" ca="1" si="60"/>
        <v/>
      </c>
      <c r="BK68" s="1" t="str">
        <f t="shared" ca="1" si="61"/>
        <v/>
      </c>
      <c r="BL68" s="1" t="str">
        <f t="shared" ca="1" si="62"/>
        <v/>
      </c>
      <c r="BM68" s="204" t="str">
        <f t="shared" ca="1" si="63"/>
        <v/>
      </c>
      <c r="BO68" s="38" t="str">
        <f t="shared" ca="1" si="49"/>
        <v/>
      </c>
      <c r="BP68" s="1" t="str">
        <f t="shared" ca="1" si="64"/>
        <v/>
      </c>
      <c r="BQ68" s="1">
        <f t="shared" ca="1" si="65"/>
        <v>0</v>
      </c>
      <c r="BR68" s="1" t="str">
        <f t="shared" ca="1" si="66"/>
        <v/>
      </c>
      <c r="BS68" s="1" t="str">
        <f t="shared" ca="1" si="67"/>
        <v/>
      </c>
      <c r="BT68" s="1" t="str">
        <f t="shared" ca="1" si="68"/>
        <v/>
      </c>
      <c r="BU68" s="1">
        <f ca="1"/>
        <v>0</v>
      </c>
      <c r="BV68" s="1" t="e">
        <f ca="1"/>
        <v>#NUM!</v>
      </c>
      <c r="BW68" s="1" t="e">
        <f t="shared" ca="1" si="69"/>
        <v>#NUM!</v>
      </c>
      <c r="BX68" s="1" t="str">
        <f t="shared" ca="1" si="70"/>
        <v/>
      </c>
      <c r="BY68" s="1" t="str">
        <f t="shared" ca="1" si="71"/>
        <v/>
      </c>
      <c r="BZ68" s="1" t="str">
        <f t="shared" ca="1" si="72"/>
        <v/>
      </c>
      <c r="CA68" s="1" t="str">
        <f t="shared" ca="1" si="73"/>
        <v/>
      </c>
      <c r="CB68" s="1" t="str">
        <f t="shared" ca="1" si="74"/>
        <v/>
      </c>
      <c r="CC68" s="40" t="str">
        <f t="shared" ca="1" si="75"/>
        <v/>
      </c>
      <c r="CE68" s="38" t="str">
        <f t="shared" ca="1" si="76"/>
        <v/>
      </c>
      <c r="CF68" s="1" t="str">
        <f t="shared" ca="1" si="77"/>
        <v/>
      </c>
      <c r="CG68" s="1" t="str">
        <f t="shared" ca="1" si="78"/>
        <v/>
      </c>
      <c r="CH68" s="204" t="str">
        <f t="shared" ca="1" si="79"/>
        <v/>
      </c>
    </row>
    <row r="69" spans="1:86" x14ac:dyDescent="0.3">
      <c r="A69" s="38"/>
      <c r="B69" s="1"/>
      <c r="C69" s="1">
        <v>24</v>
      </c>
      <c r="D69" s="54" t="str">
        <f ca="1">'Dybde &amp; bredde stub'!L151</f>
        <v/>
      </c>
      <c r="E69" s="40" t="str">
        <f t="shared" ca="1" si="80"/>
        <v/>
      </c>
      <c r="I69" s="38">
        <v>24</v>
      </c>
      <c r="J69" s="377" t="str">
        <f ca="1">'Dybde &amp; bredde grønjord'!L151</f>
        <v/>
      </c>
      <c r="K69" s="377"/>
      <c r="L69" s="377"/>
      <c r="M69" s="40" t="str">
        <f t="shared" ca="1" si="81"/>
        <v/>
      </c>
      <c r="O69" s="196"/>
      <c r="P69" s="1"/>
      <c r="Q69" s="1"/>
      <c r="R69" s="1"/>
      <c r="S69" s="1"/>
      <c r="T69" s="1"/>
      <c r="U69" s="1"/>
      <c r="V69" s="372"/>
      <c r="W69" s="373"/>
      <c r="X69" s="373"/>
      <c r="Y69" s="1"/>
      <c r="Z69" s="372"/>
      <c r="AA69" s="374"/>
      <c r="AB69" s="374"/>
      <c r="AD69" s="38">
        <v>27</v>
      </c>
      <c r="AE69" s="1" t="str">
        <f>'Indtastning grøn'!H36</f>
        <v/>
      </c>
      <c r="AF69" s="1" t="str">
        <f>'Indtastning grøn'!N36</f>
        <v/>
      </c>
      <c r="AG69" s="1" t="str">
        <f>'Indtastning grøn'!T36</f>
        <v/>
      </c>
      <c r="AH69" s="1" t="str">
        <f>'Indtastning grøn'!AT36</f>
        <v/>
      </c>
      <c r="AI69" s="1" t="str">
        <f t="shared" ca="1" si="51"/>
        <v/>
      </c>
      <c r="AJ69" s="1" t="str">
        <f t="shared" ca="1" si="52"/>
        <v/>
      </c>
      <c r="AK69" s="1" t="str">
        <f>'Indtastning grøn'!BB36</f>
        <v/>
      </c>
      <c r="AL69" s="1" t="str">
        <f>'Indtastning grøn'!BH36</f>
        <v/>
      </c>
      <c r="AM69" s="1" t="str">
        <f>'Indtastning grøn'!BN36</f>
        <v/>
      </c>
      <c r="AN69" s="1" t="str">
        <f>'Indtastning grøn'!BT36</f>
        <v/>
      </c>
      <c r="AO69" s="1" t="str">
        <f>'Indtastning grøn'!CE36</f>
        <v/>
      </c>
      <c r="AP69" s="1">
        <f>'Indtastning grøn'!CH36</f>
        <v>0</v>
      </c>
      <c r="AQ69" s="1">
        <f t="shared" ca="1" si="53"/>
        <v>0</v>
      </c>
      <c r="AR69" s="1">
        <f t="shared" ca="1" si="46"/>
        <v>0</v>
      </c>
      <c r="AS69" s="1">
        <f t="shared" si="54"/>
        <v>0</v>
      </c>
      <c r="AT69" s="1">
        <f t="shared" si="47"/>
        <v>0</v>
      </c>
      <c r="AU69" s="1" t="str">
        <f ca="1">'Indtastning grøn'!A36</f>
        <v/>
      </c>
      <c r="AV69" s="1" t="str">
        <f ca="1">'Indtastning grøn'!B36</f>
        <v/>
      </c>
      <c r="AW69" s="1">
        <f t="shared" si="83"/>
        <v>0</v>
      </c>
      <c r="AX69" s="1">
        <f t="shared" si="55"/>
        <v>0</v>
      </c>
      <c r="AY69" s="1" t="str">
        <f t="shared" ca="1" si="56"/>
        <v/>
      </c>
      <c r="AZ69" s="1">
        <f ca="1"/>
        <v>0</v>
      </c>
      <c r="BA69" s="1">
        <f ca="1"/>
        <v>0</v>
      </c>
      <c r="BB69" s="1" t="e">
        <f ca="1"/>
        <v>#NUM!</v>
      </c>
      <c r="BC69" s="1" t="str">
        <f t="shared" ca="1" si="57"/>
        <v/>
      </c>
      <c r="BD69" s="1" t="str">
        <f t="shared" ca="1" si="58"/>
        <v/>
      </c>
      <c r="BE69" s="1">
        <f ca="1"/>
        <v>0</v>
      </c>
      <c r="BF69" s="1">
        <f ca="1"/>
        <v>0</v>
      </c>
      <c r="BG69" s="1" t="str">
        <f t="shared" ca="1" si="59"/>
        <v/>
      </c>
      <c r="BH69" s="1" t="e">
        <f ca="1"/>
        <v>#NUM!</v>
      </c>
      <c r="BJ69" s="38" t="str">
        <f t="shared" ca="1" si="60"/>
        <v/>
      </c>
      <c r="BK69" s="1" t="str">
        <f t="shared" ca="1" si="61"/>
        <v/>
      </c>
      <c r="BL69" s="1" t="str">
        <f t="shared" ca="1" si="62"/>
        <v/>
      </c>
      <c r="BM69" s="204" t="str">
        <f t="shared" ca="1" si="63"/>
        <v/>
      </c>
      <c r="BO69" s="38" t="str">
        <f t="shared" ca="1" si="49"/>
        <v/>
      </c>
      <c r="BP69" s="1" t="str">
        <f t="shared" ca="1" si="64"/>
        <v/>
      </c>
      <c r="BQ69" s="1">
        <f t="shared" ca="1" si="65"/>
        <v>0</v>
      </c>
      <c r="BR69" s="1" t="str">
        <f t="shared" ca="1" si="66"/>
        <v/>
      </c>
      <c r="BS69" s="1" t="str">
        <f t="shared" ca="1" si="67"/>
        <v/>
      </c>
      <c r="BT69" s="1" t="str">
        <f t="shared" ca="1" si="68"/>
        <v/>
      </c>
      <c r="BU69" s="1">
        <f ca="1"/>
        <v>0</v>
      </c>
      <c r="BV69" s="1" t="e">
        <f ca="1"/>
        <v>#NUM!</v>
      </c>
      <c r="BW69" s="1" t="e">
        <f t="shared" ca="1" si="69"/>
        <v>#NUM!</v>
      </c>
      <c r="BX69" s="1" t="str">
        <f t="shared" ca="1" si="70"/>
        <v/>
      </c>
      <c r="BY69" s="1" t="str">
        <f t="shared" ca="1" si="71"/>
        <v/>
      </c>
      <c r="BZ69" s="1" t="str">
        <f t="shared" ca="1" si="72"/>
        <v/>
      </c>
      <c r="CA69" s="1" t="str">
        <f t="shared" ca="1" si="73"/>
        <v/>
      </c>
      <c r="CB69" s="1" t="str">
        <f t="shared" ca="1" si="74"/>
        <v/>
      </c>
      <c r="CC69" s="40" t="str">
        <f t="shared" ca="1" si="75"/>
        <v/>
      </c>
      <c r="CE69" s="38" t="str">
        <f t="shared" ca="1" si="76"/>
        <v/>
      </c>
      <c r="CF69" s="1" t="str">
        <f t="shared" ca="1" si="77"/>
        <v/>
      </c>
      <c r="CG69" s="1" t="str">
        <f t="shared" ca="1" si="78"/>
        <v/>
      </c>
      <c r="CH69" s="204" t="str">
        <f t="shared" ca="1" si="79"/>
        <v/>
      </c>
    </row>
    <row r="70" spans="1:86" x14ac:dyDescent="0.3">
      <c r="A70" s="38"/>
      <c r="B70" s="1"/>
      <c r="C70" s="1">
        <v>25</v>
      </c>
      <c r="D70" s="54" t="str">
        <f ca="1">'Dybde &amp; bredde stub'!B176</f>
        <v/>
      </c>
      <c r="E70" s="40" t="str">
        <f t="shared" ca="1" si="80"/>
        <v/>
      </c>
      <c r="I70" s="38">
        <v>25</v>
      </c>
      <c r="J70" s="377" t="str">
        <f ca="1">'Dybde &amp; bredde grønjord'!B176</f>
        <v/>
      </c>
      <c r="K70" s="377"/>
      <c r="L70" s="377"/>
      <c r="M70" s="40" t="str">
        <f t="shared" ca="1" si="81"/>
        <v/>
      </c>
      <c r="O70" s="196"/>
      <c r="P70" s="1"/>
      <c r="Q70" s="1"/>
      <c r="R70" s="1"/>
      <c r="S70" s="1"/>
      <c r="T70" s="1"/>
      <c r="U70" s="1"/>
      <c r="V70" s="372">
        <v>7</v>
      </c>
      <c r="W70" s="373" t="str">
        <f>IF($T$49="hold 2",$O$49,IF($T$50="hold 2",$O$50,$O$46))</f>
        <v>Dommer mangler</v>
      </c>
      <c r="X70" s="373"/>
      <c r="Y70" s="1"/>
      <c r="Z70" s="372">
        <v>7</v>
      </c>
      <c r="AA70" s="373" t="str">
        <f>IF($S$46="hold 1",$O$46,"")</f>
        <v>Dommer mangler</v>
      </c>
      <c r="AB70" s="373"/>
      <c r="AD70" s="38">
        <v>28</v>
      </c>
      <c r="AE70" s="1" t="str">
        <f>'Indtastning grøn'!H37</f>
        <v/>
      </c>
      <c r="AF70" s="1" t="str">
        <f>'Indtastning grøn'!N37</f>
        <v/>
      </c>
      <c r="AG70" s="1" t="str">
        <f>'Indtastning grøn'!T37</f>
        <v/>
      </c>
      <c r="AH70" s="1" t="str">
        <f>'Indtastning grøn'!AT37</f>
        <v/>
      </c>
      <c r="AI70" s="1" t="str">
        <f t="shared" ca="1" si="51"/>
        <v/>
      </c>
      <c r="AJ70" s="1" t="str">
        <f t="shared" ca="1" si="52"/>
        <v/>
      </c>
      <c r="AK70" s="1" t="str">
        <f>'Indtastning grøn'!BB37</f>
        <v/>
      </c>
      <c r="AL70" s="1" t="str">
        <f>'Indtastning grøn'!BH37</f>
        <v/>
      </c>
      <c r="AM70" s="1" t="str">
        <f>'Indtastning grøn'!BN37</f>
        <v/>
      </c>
      <c r="AN70" s="1" t="str">
        <f>'Indtastning grøn'!BT37</f>
        <v/>
      </c>
      <c r="AO70" s="1" t="str">
        <f>'Indtastning grøn'!CE37</f>
        <v/>
      </c>
      <c r="AP70" s="1">
        <f>'Indtastning grøn'!CH37</f>
        <v>0</v>
      </c>
      <c r="AQ70" s="1">
        <f t="shared" ca="1" si="53"/>
        <v>0</v>
      </c>
      <c r="AR70" s="1">
        <f t="shared" ca="1" si="46"/>
        <v>0</v>
      </c>
      <c r="AS70" s="1">
        <f t="shared" si="54"/>
        <v>0</v>
      </c>
      <c r="AT70" s="1">
        <f t="shared" si="47"/>
        <v>0</v>
      </c>
      <c r="AU70" s="1" t="str">
        <f ca="1">'Indtastning grøn'!A37</f>
        <v/>
      </c>
      <c r="AV70" s="1" t="str">
        <f ca="1">'Indtastning grøn'!B37</f>
        <v/>
      </c>
      <c r="AW70" s="1">
        <f t="shared" si="83"/>
        <v>0</v>
      </c>
      <c r="AX70" s="1">
        <f t="shared" si="55"/>
        <v>0</v>
      </c>
      <c r="AY70" s="1" t="str">
        <f t="shared" ca="1" si="56"/>
        <v/>
      </c>
      <c r="AZ70" s="1">
        <f ca="1"/>
        <v>0</v>
      </c>
      <c r="BA70" s="1">
        <f ca="1"/>
        <v>0</v>
      </c>
      <c r="BB70" s="1" t="e">
        <f ca="1"/>
        <v>#NUM!</v>
      </c>
      <c r="BC70" s="1" t="str">
        <f t="shared" ca="1" si="57"/>
        <v/>
      </c>
      <c r="BD70" s="1" t="str">
        <f t="shared" ca="1" si="58"/>
        <v/>
      </c>
      <c r="BE70" s="1">
        <f ca="1"/>
        <v>0</v>
      </c>
      <c r="BF70" s="1">
        <f ca="1"/>
        <v>0</v>
      </c>
      <c r="BG70" s="1" t="str">
        <f t="shared" ca="1" si="59"/>
        <v/>
      </c>
      <c r="BH70" s="1" t="e">
        <f ca="1"/>
        <v>#NUM!</v>
      </c>
      <c r="BJ70" s="38" t="str">
        <f t="shared" ca="1" si="60"/>
        <v/>
      </c>
      <c r="BK70" s="1" t="str">
        <f t="shared" ca="1" si="61"/>
        <v/>
      </c>
      <c r="BL70" s="1" t="str">
        <f t="shared" ca="1" si="62"/>
        <v/>
      </c>
      <c r="BM70" s="204" t="str">
        <f t="shared" ca="1" si="63"/>
        <v/>
      </c>
      <c r="BO70" s="38" t="str">
        <f t="shared" ca="1" si="49"/>
        <v/>
      </c>
      <c r="BP70" s="1" t="str">
        <f t="shared" ca="1" si="64"/>
        <v/>
      </c>
      <c r="BQ70" s="1">
        <f t="shared" ca="1" si="65"/>
        <v>0</v>
      </c>
      <c r="BR70" s="1" t="str">
        <f t="shared" ca="1" si="66"/>
        <v/>
      </c>
      <c r="BS70" s="1" t="str">
        <f t="shared" ca="1" si="67"/>
        <v/>
      </c>
      <c r="BT70" s="1" t="str">
        <f t="shared" ca="1" si="68"/>
        <v/>
      </c>
      <c r="BU70" s="1">
        <f ca="1"/>
        <v>0</v>
      </c>
      <c r="BV70" s="1" t="e">
        <f ca="1"/>
        <v>#NUM!</v>
      </c>
      <c r="BW70" s="1" t="e">
        <f t="shared" ca="1" si="69"/>
        <v>#NUM!</v>
      </c>
      <c r="BX70" s="1" t="str">
        <f t="shared" ca="1" si="70"/>
        <v/>
      </c>
      <c r="BY70" s="1" t="str">
        <f t="shared" ca="1" si="71"/>
        <v/>
      </c>
      <c r="BZ70" s="1" t="str">
        <f t="shared" ca="1" si="72"/>
        <v/>
      </c>
      <c r="CA70" s="1" t="str">
        <f t="shared" ca="1" si="73"/>
        <v/>
      </c>
      <c r="CB70" s="1" t="str">
        <f t="shared" ca="1" si="74"/>
        <v/>
      </c>
      <c r="CC70" s="40" t="str">
        <f t="shared" ca="1" si="75"/>
        <v/>
      </c>
      <c r="CE70" s="38" t="str">
        <f t="shared" ca="1" si="76"/>
        <v/>
      </c>
      <c r="CF70" s="1" t="str">
        <f t="shared" ca="1" si="77"/>
        <v/>
      </c>
      <c r="CG70" s="1" t="str">
        <f t="shared" ca="1" si="78"/>
        <v/>
      </c>
      <c r="CH70" s="204" t="str">
        <f t="shared" ca="1" si="79"/>
        <v/>
      </c>
    </row>
    <row r="71" spans="1:86" x14ac:dyDescent="0.3">
      <c r="A71" s="38"/>
      <c r="B71" s="1"/>
      <c r="C71" s="1">
        <v>26</v>
      </c>
      <c r="D71" s="54" t="str">
        <f ca="1">'Dybde &amp; bredde stub'!G176</f>
        <v/>
      </c>
      <c r="E71" s="40" t="str">
        <f t="shared" ca="1" si="80"/>
        <v/>
      </c>
      <c r="I71" s="38">
        <v>26</v>
      </c>
      <c r="J71" s="377" t="str">
        <f ca="1">'Dybde &amp; bredde grønjord'!G176</f>
        <v/>
      </c>
      <c r="K71" s="377"/>
      <c r="L71" s="377"/>
      <c r="M71" s="40" t="str">
        <f t="shared" ca="1" si="81"/>
        <v/>
      </c>
      <c r="O71" s="196"/>
      <c r="P71" s="1"/>
      <c r="Q71" s="1"/>
      <c r="R71" s="1"/>
      <c r="S71" s="1"/>
      <c r="T71" s="1"/>
      <c r="U71" s="1"/>
      <c r="V71" s="372"/>
      <c r="W71" s="373" t="str">
        <f>IF(AND($T$50="hold 2",$R$54=6),$O$50,IF($T$51="hold 2",$O$51,$O$47))</f>
        <v>Dommer mangler</v>
      </c>
      <c r="X71" s="373"/>
      <c r="Y71" s="1"/>
      <c r="Z71" s="372"/>
      <c r="AA71" s="373" t="str">
        <f>IF($S$47="hold 1",$O$47,"")</f>
        <v>Dommer mangler</v>
      </c>
      <c r="AB71" s="373"/>
      <c r="AD71" s="38">
        <v>29</v>
      </c>
      <c r="AE71" s="1" t="str">
        <f>'Indtastning grøn'!H38</f>
        <v/>
      </c>
      <c r="AF71" s="1" t="str">
        <f>'Indtastning grøn'!N38</f>
        <v/>
      </c>
      <c r="AG71" s="1" t="str">
        <f>'Indtastning grøn'!T38</f>
        <v/>
      </c>
      <c r="AH71" s="1" t="str">
        <f>'Indtastning grøn'!AT38</f>
        <v/>
      </c>
      <c r="AI71" s="1" t="str">
        <f t="shared" ca="1" si="51"/>
        <v/>
      </c>
      <c r="AJ71" s="1" t="str">
        <f t="shared" ca="1" si="52"/>
        <v/>
      </c>
      <c r="AK71" s="1" t="str">
        <f>'Indtastning grøn'!BB38</f>
        <v/>
      </c>
      <c r="AL71" s="1" t="str">
        <f>'Indtastning grøn'!BH38</f>
        <v/>
      </c>
      <c r="AM71" s="1" t="str">
        <f>'Indtastning grøn'!BN38</f>
        <v/>
      </c>
      <c r="AN71" s="1" t="str">
        <f>'Indtastning grøn'!BT38</f>
        <v/>
      </c>
      <c r="AO71" s="1" t="str">
        <f>'Indtastning grøn'!CE38</f>
        <v/>
      </c>
      <c r="AP71" s="1">
        <f>'Indtastning grøn'!CH38</f>
        <v>0</v>
      </c>
      <c r="AQ71" s="1">
        <f t="shared" ca="1" si="53"/>
        <v>0</v>
      </c>
      <c r="AR71" s="1">
        <f t="shared" ca="1" si="46"/>
        <v>0</v>
      </c>
      <c r="AS71" s="1">
        <f t="shared" si="54"/>
        <v>0</v>
      </c>
      <c r="AT71" s="1">
        <f t="shared" si="47"/>
        <v>0</v>
      </c>
      <c r="AU71" s="1" t="str">
        <f ca="1">'Indtastning grøn'!A38</f>
        <v/>
      </c>
      <c r="AV71" s="1" t="str">
        <f ca="1">'Indtastning grøn'!B38</f>
        <v/>
      </c>
      <c r="AW71" s="1">
        <f t="shared" si="83"/>
        <v>0</v>
      </c>
      <c r="AX71" s="1">
        <f t="shared" si="55"/>
        <v>0</v>
      </c>
      <c r="AY71" s="1" t="str">
        <f t="shared" ca="1" si="56"/>
        <v/>
      </c>
      <c r="AZ71" s="1">
        <f ca="1"/>
        <v>0</v>
      </c>
      <c r="BA71" s="1">
        <f ca="1"/>
        <v>0</v>
      </c>
      <c r="BB71" s="1" t="e">
        <f ca="1"/>
        <v>#NUM!</v>
      </c>
      <c r="BC71" s="1" t="str">
        <f t="shared" ca="1" si="57"/>
        <v/>
      </c>
      <c r="BD71" s="1" t="str">
        <f t="shared" ca="1" si="58"/>
        <v/>
      </c>
      <c r="BE71" s="1">
        <f ca="1"/>
        <v>0</v>
      </c>
      <c r="BF71" s="1">
        <f ca="1"/>
        <v>0</v>
      </c>
      <c r="BG71" s="1" t="str">
        <f t="shared" ca="1" si="59"/>
        <v/>
      </c>
      <c r="BH71" s="1" t="e">
        <f ca="1"/>
        <v>#NUM!</v>
      </c>
      <c r="BJ71" s="38" t="str">
        <f t="shared" ca="1" si="60"/>
        <v/>
      </c>
      <c r="BK71" s="1" t="str">
        <f t="shared" ca="1" si="61"/>
        <v/>
      </c>
      <c r="BL71" s="1" t="str">
        <f t="shared" ca="1" si="62"/>
        <v/>
      </c>
      <c r="BM71" s="204" t="str">
        <f t="shared" ca="1" si="63"/>
        <v/>
      </c>
      <c r="BO71" s="38" t="str">
        <f t="shared" ca="1" si="49"/>
        <v/>
      </c>
      <c r="BP71" s="1" t="str">
        <f t="shared" ca="1" si="64"/>
        <v/>
      </c>
      <c r="BQ71" s="1">
        <f t="shared" ca="1" si="65"/>
        <v>0</v>
      </c>
      <c r="BR71" s="1" t="str">
        <f t="shared" ca="1" si="66"/>
        <v/>
      </c>
      <c r="BS71" s="1" t="str">
        <f t="shared" ca="1" si="67"/>
        <v/>
      </c>
      <c r="BT71" s="1" t="str">
        <f t="shared" ca="1" si="68"/>
        <v/>
      </c>
      <c r="BU71" s="1">
        <f ca="1"/>
        <v>0</v>
      </c>
      <c r="BV71" s="1" t="e">
        <f ca="1"/>
        <v>#NUM!</v>
      </c>
      <c r="BW71" s="1" t="e">
        <f t="shared" ca="1" si="69"/>
        <v>#NUM!</v>
      </c>
      <c r="BX71" s="1" t="str">
        <f t="shared" ca="1" si="70"/>
        <v/>
      </c>
      <c r="BY71" s="1" t="str">
        <f t="shared" ca="1" si="71"/>
        <v/>
      </c>
      <c r="BZ71" s="1" t="str">
        <f t="shared" ca="1" si="72"/>
        <v/>
      </c>
      <c r="CA71" s="1" t="str">
        <f t="shared" ca="1" si="73"/>
        <v/>
      </c>
      <c r="CB71" s="1" t="str">
        <f t="shared" ca="1" si="74"/>
        <v/>
      </c>
      <c r="CC71" s="40" t="str">
        <f t="shared" ca="1" si="75"/>
        <v/>
      </c>
      <c r="CE71" s="38" t="str">
        <f t="shared" ca="1" si="76"/>
        <v/>
      </c>
      <c r="CF71" s="1" t="str">
        <f t="shared" ca="1" si="77"/>
        <v/>
      </c>
      <c r="CG71" s="1" t="str">
        <f t="shared" ca="1" si="78"/>
        <v/>
      </c>
      <c r="CH71" s="204" t="str">
        <f t="shared" ca="1" si="79"/>
        <v/>
      </c>
    </row>
    <row r="72" spans="1:86" x14ac:dyDescent="0.3">
      <c r="A72" s="38"/>
      <c r="B72" s="1"/>
      <c r="C72" s="1">
        <v>27</v>
      </c>
      <c r="D72" s="54" t="str">
        <f ca="1">'Dybde &amp; bredde stub'!L176</f>
        <v/>
      </c>
      <c r="E72" s="40" t="str">
        <f t="shared" ca="1" si="80"/>
        <v/>
      </c>
      <c r="I72" s="38">
        <v>27</v>
      </c>
      <c r="J72" s="377" t="str">
        <f ca="1">'Dybde &amp; bredde grønjord'!L176</f>
        <v/>
      </c>
      <c r="K72" s="377"/>
      <c r="L72" s="377"/>
      <c r="M72" s="40" t="str">
        <f t="shared" ca="1" si="81"/>
        <v/>
      </c>
      <c r="O72" s="196"/>
      <c r="P72" s="1"/>
      <c r="Q72" s="1"/>
      <c r="R72" s="1"/>
      <c r="S72" s="1"/>
      <c r="T72" s="1"/>
      <c r="U72" s="1"/>
      <c r="V72" s="372"/>
      <c r="W72" s="373" t="str">
        <f>IF(AND($T$51="hold 2",$R$54=6),$O$51,IF($T$52="hold 2",$O$52,$O$48))</f>
        <v>Dommer mangler</v>
      </c>
      <c r="X72" s="373"/>
      <c r="Y72" s="1"/>
      <c r="Z72" s="372"/>
      <c r="AA72" s="373" t="str">
        <f>IF($S$48="hold 1",$O$48,"")</f>
        <v>Dommer mangler</v>
      </c>
      <c r="AB72" s="373"/>
      <c r="AD72" s="38">
        <v>30</v>
      </c>
      <c r="AE72" s="1" t="str">
        <f>'Indtastning grøn'!H39</f>
        <v/>
      </c>
      <c r="AF72" s="1" t="str">
        <f>'Indtastning grøn'!N39</f>
        <v/>
      </c>
      <c r="AG72" s="1" t="str">
        <f>'Indtastning grøn'!T39</f>
        <v/>
      </c>
      <c r="AH72" s="1" t="str">
        <f>'Indtastning grøn'!AT39</f>
        <v/>
      </c>
      <c r="AI72" s="1" t="str">
        <f t="shared" ca="1" si="51"/>
        <v/>
      </c>
      <c r="AJ72" s="1" t="str">
        <f t="shared" ca="1" si="52"/>
        <v/>
      </c>
      <c r="AK72" s="1" t="str">
        <f>'Indtastning grøn'!BB39</f>
        <v/>
      </c>
      <c r="AL72" s="1" t="str">
        <f>'Indtastning grøn'!BH39</f>
        <v/>
      </c>
      <c r="AM72" s="1" t="str">
        <f>'Indtastning grøn'!BN39</f>
        <v/>
      </c>
      <c r="AN72" s="1" t="str">
        <f>'Indtastning grøn'!BT39</f>
        <v/>
      </c>
      <c r="AO72" s="1" t="str">
        <f>'Indtastning grøn'!CE39</f>
        <v/>
      </c>
      <c r="AP72" s="1">
        <f>'Indtastning grøn'!CH39</f>
        <v>0</v>
      </c>
      <c r="AQ72" s="1">
        <f t="shared" ca="1" si="53"/>
        <v>0</v>
      </c>
      <c r="AR72" s="1">
        <f t="shared" ca="1" si="46"/>
        <v>0</v>
      </c>
      <c r="AS72" s="1">
        <f t="shared" si="54"/>
        <v>0</v>
      </c>
      <c r="AT72" s="1">
        <f t="shared" si="47"/>
        <v>0</v>
      </c>
      <c r="AU72" s="1" t="str">
        <f ca="1">'Indtastning grøn'!A39</f>
        <v/>
      </c>
      <c r="AV72" s="1" t="str">
        <f ca="1">'Indtastning grøn'!B39</f>
        <v/>
      </c>
      <c r="AW72" s="1">
        <f t="shared" si="83"/>
        <v>0</v>
      </c>
      <c r="AX72" s="1">
        <f t="shared" si="55"/>
        <v>0</v>
      </c>
      <c r="AY72" s="1" t="str">
        <f t="shared" ca="1" si="56"/>
        <v/>
      </c>
      <c r="AZ72" s="1">
        <f ca="1"/>
        <v>0</v>
      </c>
      <c r="BA72" s="1">
        <f ca="1"/>
        <v>0</v>
      </c>
      <c r="BB72" s="1" t="e">
        <f ca="1"/>
        <v>#NUM!</v>
      </c>
      <c r="BC72" s="1" t="str">
        <f t="shared" ca="1" si="57"/>
        <v/>
      </c>
      <c r="BD72" s="1" t="str">
        <f t="shared" ca="1" si="58"/>
        <v/>
      </c>
      <c r="BE72" s="1">
        <f ca="1"/>
        <v>0</v>
      </c>
      <c r="BF72" s="1">
        <f ca="1"/>
        <v>0</v>
      </c>
      <c r="BG72" s="1" t="str">
        <f t="shared" ca="1" si="59"/>
        <v/>
      </c>
      <c r="BH72" s="1" t="e">
        <f ca="1"/>
        <v>#NUM!</v>
      </c>
      <c r="BJ72" s="38" t="str">
        <f t="shared" ca="1" si="60"/>
        <v/>
      </c>
      <c r="BK72" s="1" t="str">
        <f t="shared" ca="1" si="61"/>
        <v/>
      </c>
      <c r="BL72" s="1" t="str">
        <f t="shared" ca="1" si="62"/>
        <v/>
      </c>
      <c r="BM72" s="204" t="str">
        <f t="shared" ca="1" si="63"/>
        <v/>
      </c>
      <c r="BO72" s="38" t="str">
        <f t="shared" ca="1" si="49"/>
        <v/>
      </c>
      <c r="BP72" s="1" t="str">
        <f t="shared" ca="1" si="64"/>
        <v/>
      </c>
      <c r="BQ72" s="1">
        <f t="shared" ca="1" si="65"/>
        <v>0</v>
      </c>
      <c r="BR72" s="1" t="str">
        <f t="shared" ca="1" si="66"/>
        <v/>
      </c>
      <c r="BS72" s="1" t="str">
        <f t="shared" ca="1" si="67"/>
        <v/>
      </c>
      <c r="BT72" s="1" t="str">
        <f t="shared" ca="1" si="68"/>
        <v/>
      </c>
      <c r="BU72" s="1">
        <f ca="1"/>
        <v>0</v>
      </c>
      <c r="BV72" s="1" t="e">
        <f ca="1"/>
        <v>#NUM!</v>
      </c>
      <c r="BW72" s="1" t="e">
        <f t="shared" ca="1" si="69"/>
        <v>#NUM!</v>
      </c>
      <c r="BX72" s="1" t="str">
        <f t="shared" ca="1" si="70"/>
        <v/>
      </c>
      <c r="BY72" s="1" t="str">
        <f t="shared" ca="1" si="71"/>
        <v/>
      </c>
      <c r="BZ72" s="1" t="str">
        <f t="shared" ca="1" si="72"/>
        <v/>
      </c>
      <c r="CA72" s="1" t="str">
        <f t="shared" ca="1" si="73"/>
        <v/>
      </c>
      <c r="CB72" s="1" t="str">
        <f t="shared" ca="1" si="74"/>
        <v/>
      </c>
      <c r="CC72" s="40" t="str">
        <f t="shared" ca="1" si="75"/>
        <v/>
      </c>
      <c r="CE72" s="38" t="str">
        <f t="shared" ca="1" si="76"/>
        <v/>
      </c>
      <c r="CF72" s="1" t="str">
        <f t="shared" ca="1" si="77"/>
        <v/>
      </c>
      <c r="CG72" s="1" t="str">
        <f t="shared" ca="1" si="78"/>
        <v/>
      </c>
      <c r="CH72" s="204" t="str">
        <f t="shared" ca="1" si="79"/>
        <v/>
      </c>
    </row>
    <row r="73" spans="1:86" x14ac:dyDescent="0.3">
      <c r="A73" s="38"/>
      <c r="B73" s="1"/>
      <c r="C73" s="1">
        <v>28</v>
      </c>
      <c r="D73" s="54" t="str">
        <f ca="1">'Dybde &amp; bredde stub'!B191</f>
        <v/>
      </c>
      <c r="E73" s="40" t="str">
        <f t="shared" ca="1" si="80"/>
        <v/>
      </c>
      <c r="I73" s="38">
        <v>28</v>
      </c>
      <c r="J73" s="377" t="str">
        <f ca="1">'Dybde &amp; bredde grønjord'!B191</f>
        <v/>
      </c>
      <c r="K73" s="377"/>
      <c r="L73" s="377"/>
      <c r="M73" s="40" t="str">
        <f t="shared" ca="1" si="81"/>
        <v/>
      </c>
      <c r="O73" s="196"/>
      <c r="P73" s="1"/>
      <c r="Q73" s="1"/>
      <c r="R73" s="1"/>
      <c r="S73" s="1"/>
      <c r="T73" s="1"/>
      <c r="U73" s="1"/>
      <c r="V73" s="372"/>
      <c r="W73" s="373" t="str">
        <f>IF(AND($T$53="hold 2",$R$54=6),$O$53,IF($R$54=6,"",IF($T$53="hold 2",$O$53,$O$49)))</f>
        <v>Dommer mangler</v>
      </c>
      <c r="X73" s="373"/>
      <c r="Y73" s="1"/>
      <c r="Z73" s="372"/>
      <c r="AA73" s="373" t="str">
        <f>IF($T$49="hold 2","",IF($T$50="hold 2",$O$49,$O$49))</f>
        <v>Dommer mangler</v>
      </c>
      <c r="AB73" s="373"/>
      <c r="AD73" s="38">
        <v>31</v>
      </c>
      <c r="AE73" s="1" t="str">
        <f>'Indtastning grøn'!H40</f>
        <v/>
      </c>
      <c r="AF73" s="1" t="str">
        <f>'Indtastning grøn'!N40</f>
        <v/>
      </c>
      <c r="AG73" s="1" t="str">
        <f>'Indtastning grøn'!T40</f>
        <v/>
      </c>
      <c r="AH73" s="1" t="str">
        <f>'Indtastning grøn'!AT40</f>
        <v/>
      </c>
      <c r="AI73" s="1" t="str">
        <f t="shared" ca="1" si="51"/>
        <v/>
      </c>
      <c r="AJ73" s="1" t="str">
        <f t="shared" ca="1" si="52"/>
        <v/>
      </c>
      <c r="AK73" s="1" t="str">
        <f>'Indtastning grøn'!BB40</f>
        <v/>
      </c>
      <c r="AL73" s="1" t="str">
        <f>'Indtastning grøn'!BH40</f>
        <v/>
      </c>
      <c r="AM73" s="1" t="str">
        <f>'Indtastning grøn'!BN40</f>
        <v/>
      </c>
      <c r="AN73" s="1" t="str">
        <f>'Indtastning grøn'!BT40</f>
        <v/>
      </c>
      <c r="AO73" s="1" t="str">
        <f>'Indtastning grøn'!CE40</f>
        <v/>
      </c>
      <c r="AP73" s="1">
        <f>'Indtastning grøn'!CH40</f>
        <v>0</v>
      </c>
      <c r="AQ73" s="1">
        <f t="shared" ca="1" si="53"/>
        <v>0</v>
      </c>
      <c r="AR73" s="1">
        <f t="shared" ca="1" si="46"/>
        <v>0</v>
      </c>
      <c r="AS73" s="1">
        <f t="shared" si="54"/>
        <v>0</v>
      </c>
      <c r="AT73" s="1">
        <f t="shared" si="47"/>
        <v>0</v>
      </c>
      <c r="AU73" s="1" t="str">
        <f ca="1">'Indtastning grøn'!A40</f>
        <v/>
      </c>
      <c r="AV73" s="1" t="str">
        <f ca="1">'Indtastning grøn'!B40</f>
        <v/>
      </c>
      <c r="AW73" s="1">
        <f t="shared" si="83"/>
        <v>0</v>
      </c>
      <c r="AX73" s="1">
        <f t="shared" si="55"/>
        <v>0</v>
      </c>
      <c r="AY73" s="1" t="str">
        <f t="shared" ca="1" si="56"/>
        <v/>
      </c>
      <c r="AZ73" s="1">
        <f ca="1"/>
        <v>0</v>
      </c>
      <c r="BA73" s="1">
        <f ca="1"/>
        <v>0</v>
      </c>
      <c r="BB73" s="1" t="e">
        <f ca="1"/>
        <v>#NUM!</v>
      </c>
      <c r="BC73" s="1" t="str">
        <f t="shared" ca="1" si="57"/>
        <v/>
      </c>
      <c r="BD73" s="1" t="str">
        <f t="shared" ca="1" si="58"/>
        <v/>
      </c>
      <c r="BE73" s="1">
        <f ca="1"/>
        <v>0</v>
      </c>
      <c r="BF73" s="1">
        <f ca="1"/>
        <v>0</v>
      </c>
      <c r="BG73" s="1" t="str">
        <f t="shared" ca="1" si="59"/>
        <v/>
      </c>
      <c r="BH73" s="1" t="e">
        <f ca="1"/>
        <v>#NUM!</v>
      </c>
      <c r="BJ73" s="38" t="str">
        <f t="shared" ca="1" si="60"/>
        <v/>
      </c>
      <c r="BK73" s="1" t="str">
        <f t="shared" ca="1" si="61"/>
        <v/>
      </c>
      <c r="BL73" s="1" t="str">
        <f t="shared" ca="1" si="62"/>
        <v/>
      </c>
      <c r="BM73" s="204" t="str">
        <f t="shared" ca="1" si="63"/>
        <v/>
      </c>
      <c r="BO73" s="38" t="str">
        <f t="shared" ca="1" si="49"/>
        <v/>
      </c>
      <c r="BP73" s="1" t="str">
        <f t="shared" ca="1" si="64"/>
        <v/>
      </c>
      <c r="BQ73" s="1">
        <f t="shared" ca="1" si="65"/>
        <v>0</v>
      </c>
      <c r="BR73" s="1" t="str">
        <f t="shared" ca="1" si="66"/>
        <v/>
      </c>
      <c r="BS73" s="1" t="str">
        <f t="shared" ca="1" si="67"/>
        <v/>
      </c>
      <c r="BT73" s="1" t="str">
        <f t="shared" ca="1" si="68"/>
        <v/>
      </c>
      <c r="BU73" s="1">
        <f ca="1"/>
        <v>0</v>
      </c>
      <c r="BV73" s="1" t="e">
        <f ca="1"/>
        <v>#NUM!</v>
      </c>
      <c r="BW73" s="1" t="e">
        <f t="shared" ca="1" si="69"/>
        <v>#NUM!</v>
      </c>
      <c r="BX73" s="1" t="str">
        <f t="shared" ca="1" si="70"/>
        <v/>
      </c>
      <c r="BY73" s="1" t="str">
        <f t="shared" ca="1" si="71"/>
        <v/>
      </c>
      <c r="BZ73" s="1" t="str">
        <f t="shared" ca="1" si="72"/>
        <v/>
      </c>
      <c r="CA73" s="1" t="str">
        <f t="shared" ca="1" si="73"/>
        <v/>
      </c>
      <c r="CB73" s="1" t="str">
        <f t="shared" ca="1" si="74"/>
        <v/>
      </c>
      <c r="CC73" s="40" t="str">
        <f t="shared" ca="1" si="75"/>
        <v/>
      </c>
      <c r="CE73" s="38" t="str">
        <f t="shared" ca="1" si="76"/>
        <v/>
      </c>
      <c r="CF73" s="1" t="str">
        <f t="shared" ca="1" si="77"/>
        <v/>
      </c>
      <c r="CG73" s="1" t="str">
        <f t="shared" ca="1" si="78"/>
        <v/>
      </c>
      <c r="CH73" s="204" t="str">
        <f t="shared" ca="1" si="79"/>
        <v/>
      </c>
    </row>
    <row r="74" spans="1:86" x14ac:dyDescent="0.3">
      <c r="A74" s="38"/>
      <c r="B74" s="1"/>
      <c r="C74" s="1">
        <v>29</v>
      </c>
      <c r="D74" s="54" t="str">
        <f ca="1">'Dybde &amp; bredde stub'!G191</f>
        <v/>
      </c>
      <c r="E74" s="40" t="str">
        <f t="shared" ca="1" si="80"/>
        <v/>
      </c>
      <c r="I74" s="38">
        <v>29</v>
      </c>
      <c r="J74" s="377" t="str">
        <f ca="1">'Dybde &amp; bredde grønjord'!G191</f>
        <v/>
      </c>
      <c r="K74" s="377"/>
      <c r="L74" s="377"/>
      <c r="M74" s="40" t="str">
        <f t="shared" ca="1" si="81"/>
        <v/>
      </c>
      <c r="O74" s="196"/>
      <c r="P74" s="1"/>
      <c r="Q74" s="1"/>
      <c r="R74" s="1"/>
      <c r="S74" s="1"/>
      <c r="T74" s="1"/>
      <c r="U74" s="1"/>
      <c r="V74" s="372">
        <v>8</v>
      </c>
      <c r="W74" s="373" t="str">
        <f>IF($S$46="hold 1",$O$46,"")</f>
        <v>Dommer mangler</v>
      </c>
      <c r="X74" s="373"/>
      <c r="Y74" s="1"/>
      <c r="Z74" s="372">
        <v>8</v>
      </c>
      <c r="AA74" s="373" t="str">
        <f>IF($T$49="hold 2",$O$49,IF($T$50="hold 2",$O$50,$O$46))</f>
        <v>Dommer mangler</v>
      </c>
      <c r="AB74" s="373"/>
      <c r="AD74" s="38">
        <v>32</v>
      </c>
      <c r="AE74" s="1" t="str">
        <f>'Indtastning grøn'!H41</f>
        <v/>
      </c>
      <c r="AF74" s="1" t="str">
        <f>'Indtastning grøn'!N41</f>
        <v/>
      </c>
      <c r="AG74" s="1" t="str">
        <f>'Indtastning grøn'!T41</f>
        <v/>
      </c>
      <c r="AH74" s="1" t="str">
        <f>'Indtastning grøn'!AT41</f>
        <v/>
      </c>
      <c r="AI74" s="1" t="str">
        <f t="shared" ca="1" si="51"/>
        <v/>
      </c>
      <c r="AJ74" s="1" t="str">
        <f t="shared" ca="1" si="52"/>
        <v/>
      </c>
      <c r="AK74" s="1" t="str">
        <f>'Indtastning grøn'!BB41</f>
        <v/>
      </c>
      <c r="AL74" s="1" t="str">
        <f>'Indtastning grøn'!BH41</f>
        <v/>
      </c>
      <c r="AM74" s="1" t="str">
        <f>'Indtastning grøn'!BN41</f>
        <v/>
      </c>
      <c r="AN74" s="1" t="str">
        <f>'Indtastning grøn'!BT41</f>
        <v/>
      </c>
      <c r="AO74" s="1" t="str">
        <f>'Indtastning grøn'!CE41</f>
        <v/>
      </c>
      <c r="AP74" s="1">
        <f>'Indtastning grøn'!CH41</f>
        <v>0</v>
      </c>
      <c r="AQ74" s="1">
        <f t="shared" ca="1" si="53"/>
        <v>0</v>
      </c>
      <c r="AR74" s="1">
        <f t="shared" ca="1" si="46"/>
        <v>0</v>
      </c>
      <c r="AS74" s="1">
        <f t="shared" si="54"/>
        <v>0</v>
      </c>
      <c r="AT74" s="1">
        <f t="shared" si="47"/>
        <v>0</v>
      </c>
      <c r="AU74" s="1" t="str">
        <f ca="1">'Indtastning grøn'!A41</f>
        <v/>
      </c>
      <c r="AV74" s="1" t="str">
        <f ca="1">'Indtastning grøn'!B41</f>
        <v/>
      </c>
      <c r="AW74" s="1">
        <f t="shared" si="83"/>
        <v>0</v>
      </c>
      <c r="AX74" s="1">
        <f t="shared" si="55"/>
        <v>0</v>
      </c>
      <c r="AY74" s="1" t="str">
        <f t="shared" ca="1" si="56"/>
        <v/>
      </c>
      <c r="AZ74" s="1">
        <f ca="1"/>
        <v>0</v>
      </c>
      <c r="BA74" s="1">
        <f ca="1"/>
        <v>0</v>
      </c>
      <c r="BB74" s="1" t="e">
        <f ca="1"/>
        <v>#NUM!</v>
      </c>
      <c r="BC74" s="1" t="str">
        <f t="shared" ca="1" si="57"/>
        <v/>
      </c>
      <c r="BD74" s="1" t="str">
        <f t="shared" ca="1" si="58"/>
        <v/>
      </c>
      <c r="BE74" s="1">
        <f ca="1"/>
        <v>0</v>
      </c>
      <c r="BF74" s="1">
        <f ca="1"/>
        <v>0</v>
      </c>
      <c r="BG74" s="1" t="str">
        <f t="shared" ca="1" si="59"/>
        <v/>
      </c>
      <c r="BH74" s="1" t="e">
        <f ca="1"/>
        <v>#NUM!</v>
      </c>
      <c r="BJ74" s="38" t="str">
        <f t="shared" ca="1" si="60"/>
        <v/>
      </c>
      <c r="BK74" s="1" t="str">
        <f t="shared" ca="1" si="61"/>
        <v/>
      </c>
      <c r="BL74" s="1" t="str">
        <f t="shared" ca="1" si="62"/>
        <v/>
      </c>
      <c r="BM74" s="204" t="str">
        <f t="shared" ca="1" si="63"/>
        <v/>
      </c>
      <c r="BO74" s="38" t="str">
        <f t="shared" ca="1" si="49"/>
        <v/>
      </c>
      <c r="BP74" s="1" t="str">
        <f t="shared" ca="1" si="64"/>
        <v/>
      </c>
      <c r="BQ74" s="1">
        <f t="shared" ca="1" si="65"/>
        <v>0</v>
      </c>
      <c r="BR74" s="1" t="str">
        <f t="shared" ca="1" si="66"/>
        <v/>
      </c>
      <c r="BS74" s="1" t="str">
        <f t="shared" ca="1" si="67"/>
        <v/>
      </c>
      <c r="BT74" s="1" t="str">
        <f t="shared" ca="1" si="68"/>
        <v/>
      </c>
      <c r="BU74" s="1">
        <f ca="1"/>
        <v>0</v>
      </c>
      <c r="BV74" s="1" t="e">
        <f ca="1"/>
        <v>#NUM!</v>
      </c>
      <c r="BW74" s="1" t="e">
        <f t="shared" ca="1" si="69"/>
        <v>#NUM!</v>
      </c>
      <c r="BX74" s="1" t="str">
        <f t="shared" ca="1" si="70"/>
        <v/>
      </c>
      <c r="BY74" s="1" t="str">
        <f t="shared" ca="1" si="71"/>
        <v/>
      </c>
      <c r="BZ74" s="1" t="str">
        <f t="shared" ca="1" si="72"/>
        <v/>
      </c>
      <c r="CA74" s="1" t="str">
        <f t="shared" ca="1" si="73"/>
        <v/>
      </c>
      <c r="CB74" s="1" t="str">
        <f t="shared" ca="1" si="74"/>
        <v/>
      </c>
      <c r="CC74" s="40" t="str">
        <f t="shared" ca="1" si="75"/>
        <v/>
      </c>
      <c r="CE74" s="38" t="str">
        <f t="shared" ca="1" si="76"/>
        <v/>
      </c>
      <c r="CF74" s="1" t="str">
        <f t="shared" ca="1" si="77"/>
        <v/>
      </c>
      <c r="CG74" s="1" t="str">
        <f t="shared" ca="1" si="78"/>
        <v/>
      </c>
      <c r="CH74" s="204" t="str">
        <f t="shared" ca="1" si="79"/>
        <v/>
      </c>
    </row>
    <row r="75" spans="1:86" x14ac:dyDescent="0.3">
      <c r="A75" s="38"/>
      <c r="B75" s="1"/>
      <c r="C75" s="1">
        <v>30</v>
      </c>
      <c r="D75" s="54" t="str">
        <f ca="1">'Dybde &amp; bredde stub'!L191</f>
        <v/>
      </c>
      <c r="E75" s="40" t="str">
        <f t="shared" ca="1" si="80"/>
        <v/>
      </c>
      <c r="I75" s="38">
        <v>30</v>
      </c>
      <c r="J75" s="377" t="str">
        <f ca="1">'Dybde &amp; bredde grønjord'!L191</f>
        <v/>
      </c>
      <c r="K75" s="377"/>
      <c r="L75" s="377"/>
      <c r="M75" s="40" t="str">
        <f t="shared" ca="1" si="81"/>
        <v/>
      </c>
      <c r="O75" s="196"/>
      <c r="P75" s="1"/>
      <c r="Q75" s="1"/>
      <c r="R75" s="1"/>
      <c r="S75" s="1"/>
      <c r="T75" s="1"/>
      <c r="U75" s="1"/>
      <c r="V75" s="372"/>
      <c r="W75" s="373" t="str">
        <f>IF($S$47="hold 1",$O$47,"")</f>
        <v>Dommer mangler</v>
      </c>
      <c r="X75" s="373"/>
      <c r="Y75" s="1"/>
      <c r="Z75" s="372"/>
      <c r="AA75" s="373" t="str">
        <f>IF(AND($T$50="hold 2",$R$54=6),$O$50,IF($T$51="hold 2",$O$51,$O$47))</f>
        <v>Dommer mangler</v>
      </c>
      <c r="AB75" s="373"/>
      <c r="AD75" s="38">
        <v>33</v>
      </c>
      <c r="AE75" s="1" t="str">
        <f>'Indtastning grøn'!H42</f>
        <v/>
      </c>
      <c r="AF75" s="1" t="str">
        <f>'Indtastning grøn'!N42</f>
        <v/>
      </c>
      <c r="AG75" s="1" t="str">
        <f>'Indtastning grøn'!T42</f>
        <v/>
      </c>
      <c r="AH75" s="1" t="str">
        <f>'Indtastning grøn'!AT42</f>
        <v/>
      </c>
      <c r="AI75" s="1" t="str">
        <f t="shared" ca="1" si="51"/>
        <v/>
      </c>
      <c r="AJ75" s="1" t="str">
        <f t="shared" ca="1" si="52"/>
        <v/>
      </c>
      <c r="AK75" s="1" t="str">
        <f>'Indtastning grøn'!BB42</f>
        <v/>
      </c>
      <c r="AL75" s="1" t="str">
        <f>'Indtastning grøn'!BH42</f>
        <v/>
      </c>
      <c r="AM75" s="1" t="str">
        <f>'Indtastning grøn'!BN42</f>
        <v/>
      </c>
      <c r="AN75" s="1" t="str">
        <f>'Indtastning grøn'!BT42</f>
        <v/>
      </c>
      <c r="AO75" s="1" t="str">
        <f>'Indtastning grøn'!CE42</f>
        <v/>
      </c>
      <c r="AP75" s="1">
        <f>'Indtastning grøn'!CH42</f>
        <v>0</v>
      </c>
      <c r="AQ75" s="1">
        <f t="shared" ca="1" si="53"/>
        <v>0</v>
      </c>
      <c r="AR75" s="1">
        <f t="shared" ca="1" si="46"/>
        <v>0</v>
      </c>
      <c r="AS75" s="1">
        <f t="shared" si="54"/>
        <v>0</v>
      </c>
      <c r="AT75" s="1">
        <f t="shared" si="47"/>
        <v>0</v>
      </c>
      <c r="AU75" s="1" t="str">
        <f ca="1">'Indtastning grøn'!A42</f>
        <v/>
      </c>
      <c r="AV75" s="1" t="str">
        <f ca="1">'Indtastning grøn'!B42</f>
        <v/>
      </c>
      <c r="AW75" s="1">
        <f t="shared" si="83"/>
        <v>0</v>
      </c>
      <c r="AX75" s="1">
        <f t="shared" si="55"/>
        <v>0</v>
      </c>
      <c r="AY75" s="1" t="str">
        <f t="shared" ca="1" si="56"/>
        <v/>
      </c>
      <c r="AZ75" s="1">
        <f ca="1"/>
        <v>0</v>
      </c>
      <c r="BA75" s="1">
        <f ca="1"/>
        <v>0</v>
      </c>
      <c r="BB75" s="1" t="e">
        <f ca="1"/>
        <v>#NUM!</v>
      </c>
      <c r="BC75" s="1" t="str">
        <f t="shared" ca="1" si="57"/>
        <v/>
      </c>
      <c r="BD75" s="1" t="str">
        <f t="shared" ca="1" si="58"/>
        <v/>
      </c>
      <c r="BE75" s="1">
        <f ca="1"/>
        <v>0</v>
      </c>
      <c r="BF75" s="1">
        <f ca="1"/>
        <v>0</v>
      </c>
      <c r="BG75" s="1" t="str">
        <f t="shared" ca="1" si="59"/>
        <v/>
      </c>
      <c r="BH75" s="1" t="e">
        <f ca="1"/>
        <v>#NUM!</v>
      </c>
      <c r="BJ75" s="38" t="str">
        <f t="shared" ca="1" si="60"/>
        <v/>
      </c>
      <c r="BK75" s="1" t="str">
        <f t="shared" ca="1" si="61"/>
        <v/>
      </c>
      <c r="BL75" s="1" t="str">
        <f t="shared" ca="1" si="62"/>
        <v/>
      </c>
      <c r="BM75" s="204" t="str">
        <f t="shared" ca="1" si="63"/>
        <v/>
      </c>
      <c r="BO75" s="38" t="str">
        <f t="shared" ca="1" si="49"/>
        <v/>
      </c>
      <c r="BP75" s="1" t="str">
        <f t="shared" ca="1" si="64"/>
        <v/>
      </c>
      <c r="BQ75" s="1">
        <f t="shared" ca="1" si="65"/>
        <v>0</v>
      </c>
      <c r="BR75" s="1" t="str">
        <f t="shared" ca="1" si="66"/>
        <v/>
      </c>
      <c r="BS75" s="1" t="str">
        <f t="shared" ca="1" si="67"/>
        <v/>
      </c>
      <c r="BT75" s="1" t="str">
        <f t="shared" ca="1" si="68"/>
        <v/>
      </c>
      <c r="BU75" s="1">
        <f ca="1"/>
        <v>0</v>
      </c>
      <c r="BV75" s="1" t="e">
        <f ca="1"/>
        <v>#NUM!</v>
      </c>
      <c r="BW75" s="1" t="e">
        <f t="shared" ca="1" si="69"/>
        <v>#NUM!</v>
      </c>
      <c r="BX75" s="1" t="str">
        <f t="shared" ca="1" si="70"/>
        <v/>
      </c>
      <c r="BY75" s="1" t="str">
        <f t="shared" ca="1" si="71"/>
        <v/>
      </c>
      <c r="BZ75" s="1" t="str">
        <f t="shared" ca="1" si="72"/>
        <v/>
      </c>
      <c r="CA75" s="1" t="str">
        <f t="shared" ca="1" si="73"/>
        <v/>
      </c>
      <c r="CB75" s="1" t="str">
        <f t="shared" ca="1" si="74"/>
        <v/>
      </c>
      <c r="CC75" s="40" t="str">
        <f t="shared" ca="1" si="75"/>
        <v/>
      </c>
      <c r="CE75" s="38" t="str">
        <f t="shared" ca="1" si="76"/>
        <v/>
      </c>
      <c r="CF75" s="1" t="str">
        <f t="shared" ca="1" si="77"/>
        <v/>
      </c>
      <c r="CG75" s="1" t="str">
        <f t="shared" ca="1" si="78"/>
        <v/>
      </c>
      <c r="CH75" s="204" t="str">
        <f t="shared" ca="1" si="79"/>
        <v/>
      </c>
    </row>
    <row r="76" spans="1:86" x14ac:dyDescent="0.3">
      <c r="A76" s="38"/>
      <c r="B76" s="1"/>
      <c r="C76" s="1">
        <v>31</v>
      </c>
      <c r="D76" s="54" t="str">
        <f ca="1">'Dybde &amp; bredde stub'!B216</f>
        <v/>
      </c>
      <c r="E76" s="40" t="str">
        <f t="shared" ca="1" si="80"/>
        <v/>
      </c>
      <c r="I76" s="38">
        <v>31</v>
      </c>
      <c r="J76" s="377" t="str">
        <f ca="1">'Dybde &amp; bredde grønjord'!B216</f>
        <v/>
      </c>
      <c r="K76" s="377"/>
      <c r="L76" s="377"/>
      <c r="M76" s="40" t="str">
        <f t="shared" ca="1" si="81"/>
        <v/>
      </c>
      <c r="O76" s="196"/>
      <c r="P76" s="1"/>
      <c r="Q76" s="1"/>
      <c r="R76" s="1"/>
      <c r="S76" s="1"/>
      <c r="T76" s="1"/>
      <c r="U76" s="1"/>
      <c r="V76" s="372"/>
      <c r="W76" s="373" t="str">
        <f>IF($S$48="hold 1",$O$48,"")</f>
        <v>Dommer mangler</v>
      </c>
      <c r="X76" s="373"/>
      <c r="Y76" s="1"/>
      <c r="Z76" s="372"/>
      <c r="AA76" s="373" t="str">
        <f>IF(AND($T$51="hold 2",$R$54=6),$O$51,IF($T$52="hold 2",$O$52,$O$48))</f>
        <v>Dommer mangler</v>
      </c>
      <c r="AB76" s="373"/>
      <c r="AD76" s="38">
        <v>34</v>
      </c>
      <c r="AE76" s="1" t="str">
        <f>'Indtastning grøn'!H43</f>
        <v/>
      </c>
      <c r="AF76" s="1" t="str">
        <f>'Indtastning grøn'!N43</f>
        <v/>
      </c>
      <c r="AG76" s="1" t="str">
        <f>'Indtastning grøn'!T43</f>
        <v/>
      </c>
      <c r="AH76" s="1" t="str">
        <f>'Indtastning grøn'!AT43</f>
        <v/>
      </c>
      <c r="AI76" s="1" t="str">
        <f t="shared" ca="1" si="51"/>
        <v/>
      </c>
      <c r="AJ76" s="1" t="str">
        <f t="shared" ca="1" si="52"/>
        <v/>
      </c>
      <c r="AK76" s="1" t="str">
        <f>'Indtastning grøn'!BB43</f>
        <v/>
      </c>
      <c r="AL76" s="1" t="str">
        <f>'Indtastning grøn'!BH43</f>
        <v/>
      </c>
      <c r="AM76" s="1" t="str">
        <f>'Indtastning grøn'!BN43</f>
        <v/>
      </c>
      <c r="AN76" s="1" t="str">
        <f>'Indtastning grøn'!BT43</f>
        <v/>
      </c>
      <c r="AO76" s="1" t="str">
        <f>'Indtastning grøn'!CE43</f>
        <v/>
      </c>
      <c r="AP76" s="1">
        <f>'Indtastning grøn'!CH43</f>
        <v>0</v>
      </c>
      <c r="AQ76" s="1">
        <f t="shared" ca="1" si="53"/>
        <v>0</v>
      </c>
      <c r="AR76" s="1">
        <f t="shared" ca="1" si="46"/>
        <v>0</v>
      </c>
      <c r="AS76" s="1">
        <f t="shared" si="54"/>
        <v>0</v>
      </c>
      <c r="AT76" s="1">
        <f t="shared" si="47"/>
        <v>0</v>
      </c>
      <c r="AU76" s="1" t="str">
        <f ca="1">'Indtastning grøn'!A43</f>
        <v/>
      </c>
      <c r="AV76" s="1" t="str">
        <f ca="1">'Indtastning grøn'!B43</f>
        <v/>
      </c>
      <c r="AW76" s="1">
        <f t="shared" si="83"/>
        <v>0</v>
      </c>
      <c r="AX76" s="1">
        <f t="shared" si="55"/>
        <v>0</v>
      </c>
      <c r="AY76" s="1" t="str">
        <f t="shared" ca="1" si="56"/>
        <v/>
      </c>
      <c r="AZ76" s="1">
        <f ca="1"/>
        <v>0</v>
      </c>
      <c r="BA76" s="1">
        <f ca="1"/>
        <v>0</v>
      </c>
      <c r="BB76" s="1" t="e">
        <f ca="1"/>
        <v>#NUM!</v>
      </c>
      <c r="BC76" s="1" t="str">
        <f t="shared" ca="1" si="57"/>
        <v/>
      </c>
      <c r="BD76" s="1" t="str">
        <f t="shared" ca="1" si="58"/>
        <v/>
      </c>
      <c r="BE76" s="1">
        <f ca="1"/>
        <v>0</v>
      </c>
      <c r="BF76" s="1">
        <f ca="1"/>
        <v>0</v>
      </c>
      <c r="BG76" s="1" t="str">
        <f t="shared" ca="1" si="59"/>
        <v/>
      </c>
      <c r="BH76" s="1" t="e">
        <f ca="1"/>
        <v>#NUM!</v>
      </c>
      <c r="BJ76" s="38" t="str">
        <f t="shared" ca="1" si="60"/>
        <v/>
      </c>
      <c r="BK76" s="1" t="str">
        <f t="shared" ca="1" si="61"/>
        <v/>
      </c>
      <c r="BL76" s="1" t="str">
        <f t="shared" ca="1" si="62"/>
        <v/>
      </c>
      <c r="BM76" s="204" t="str">
        <f t="shared" ca="1" si="63"/>
        <v/>
      </c>
      <c r="BO76" s="38" t="str">
        <f t="shared" ca="1" si="49"/>
        <v/>
      </c>
      <c r="BP76" s="1" t="str">
        <f t="shared" ca="1" si="64"/>
        <v/>
      </c>
      <c r="BQ76" s="1">
        <f t="shared" ca="1" si="65"/>
        <v>0</v>
      </c>
      <c r="BR76" s="1" t="str">
        <f t="shared" ca="1" si="66"/>
        <v/>
      </c>
      <c r="BS76" s="1" t="str">
        <f t="shared" ca="1" si="67"/>
        <v/>
      </c>
      <c r="BT76" s="1" t="str">
        <f t="shared" ca="1" si="68"/>
        <v/>
      </c>
      <c r="BU76" s="1">
        <f ca="1"/>
        <v>0</v>
      </c>
      <c r="BV76" s="1" t="e">
        <f ca="1"/>
        <v>#NUM!</v>
      </c>
      <c r="BW76" s="1" t="e">
        <f t="shared" ca="1" si="69"/>
        <v>#NUM!</v>
      </c>
      <c r="BX76" s="1" t="str">
        <f t="shared" ca="1" si="70"/>
        <v/>
      </c>
      <c r="BY76" s="1" t="str">
        <f t="shared" ca="1" si="71"/>
        <v/>
      </c>
      <c r="BZ76" s="1" t="str">
        <f t="shared" ca="1" si="72"/>
        <v/>
      </c>
      <c r="CA76" s="1" t="str">
        <f t="shared" ca="1" si="73"/>
        <v/>
      </c>
      <c r="CB76" s="1" t="str">
        <f t="shared" ca="1" si="74"/>
        <v/>
      </c>
      <c r="CC76" s="40" t="str">
        <f t="shared" ca="1" si="75"/>
        <v/>
      </c>
      <c r="CE76" s="38" t="str">
        <f t="shared" ca="1" si="76"/>
        <v/>
      </c>
      <c r="CF76" s="1" t="str">
        <f t="shared" ca="1" si="77"/>
        <v/>
      </c>
      <c r="CG76" s="1" t="str">
        <f t="shared" ca="1" si="78"/>
        <v/>
      </c>
      <c r="CH76" s="204" t="str">
        <f t="shared" ca="1" si="79"/>
        <v/>
      </c>
    </row>
    <row r="77" spans="1:86" x14ac:dyDescent="0.3">
      <c r="A77" s="38"/>
      <c r="B77" s="1"/>
      <c r="C77" s="1">
        <v>32</v>
      </c>
      <c r="D77" s="54" t="str">
        <f ca="1">'Dybde &amp; bredde stub'!G216</f>
        <v/>
      </c>
      <c r="E77" s="40" t="str">
        <f t="shared" ca="1" si="80"/>
        <v/>
      </c>
      <c r="I77" s="38">
        <v>32</v>
      </c>
      <c r="J77" s="377" t="str">
        <f ca="1">'Dybde &amp; bredde grønjord'!G216</f>
        <v/>
      </c>
      <c r="K77" s="377"/>
      <c r="L77" s="377"/>
      <c r="M77" s="40" t="str">
        <f t="shared" ca="1" si="81"/>
        <v/>
      </c>
      <c r="O77" s="196"/>
      <c r="P77" s="1"/>
      <c r="Q77" s="1"/>
      <c r="R77" s="1"/>
      <c r="S77" s="1"/>
      <c r="T77" s="1"/>
      <c r="U77" s="1"/>
      <c r="V77" s="372"/>
      <c r="W77" s="373" t="str">
        <f>IF($T$49="hold 2","",IF($T$50="hold 2",$O$49,$O$49))</f>
        <v>Dommer mangler</v>
      </c>
      <c r="X77" s="373"/>
      <c r="Y77" s="1"/>
      <c r="Z77" s="372"/>
      <c r="AA77" s="373" t="str">
        <f>IF(AND($T$53="hold 2",$R$54=6),$O$53,IF($R$54=6,"",IF($T$53="hold 2",$O$53,$O$49)))</f>
        <v>Dommer mangler</v>
      </c>
      <c r="AB77" s="373"/>
      <c r="AD77" s="38">
        <v>35</v>
      </c>
      <c r="AE77" s="1" t="str">
        <f>'Indtastning grøn'!H44</f>
        <v/>
      </c>
      <c r="AF77" s="1" t="str">
        <f>'Indtastning grøn'!N44</f>
        <v/>
      </c>
      <c r="AG77" s="1" t="str">
        <f>'Indtastning grøn'!T44</f>
        <v/>
      </c>
      <c r="AH77" s="1" t="str">
        <f>'Indtastning grøn'!AT44</f>
        <v/>
      </c>
      <c r="AI77" s="1" t="str">
        <f t="shared" ca="1" si="51"/>
        <v/>
      </c>
      <c r="AJ77" s="1" t="str">
        <f t="shared" ca="1" si="52"/>
        <v/>
      </c>
      <c r="AK77" s="1" t="str">
        <f>'Indtastning grøn'!BB44</f>
        <v/>
      </c>
      <c r="AL77" s="1" t="str">
        <f>'Indtastning grøn'!BH44</f>
        <v/>
      </c>
      <c r="AM77" s="1" t="str">
        <f>'Indtastning grøn'!BN44</f>
        <v/>
      </c>
      <c r="AN77" s="1" t="str">
        <f>'Indtastning grøn'!BT44</f>
        <v/>
      </c>
      <c r="AO77" s="1" t="str">
        <f>'Indtastning grøn'!CE44</f>
        <v/>
      </c>
      <c r="AP77" s="1">
        <f>'Indtastning grøn'!CH44</f>
        <v>0</v>
      </c>
      <c r="AQ77" s="1">
        <f t="shared" ca="1" si="53"/>
        <v>0</v>
      </c>
      <c r="AR77" s="1">
        <f t="shared" ca="1" si="46"/>
        <v>0</v>
      </c>
      <c r="AS77" s="1">
        <f t="shared" si="54"/>
        <v>0</v>
      </c>
      <c r="AT77" s="1">
        <f t="shared" si="47"/>
        <v>0</v>
      </c>
      <c r="AU77" s="1" t="str">
        <f ca="1">'Indtastning grøn'!A44</f>
        <v/>
      </c>
      <c r="AV77" s="1" t="str">
        <f ca="1">'Indtastning grøn'!B44</f>
        <v/>
      </c>
      <c r="AW77" s="1">
        <f t="shared" si="83"/>
        <v>0</v>
      </c>
      <c r="AX77" s="1">
        <f t="shared" si="55"/>
        <v>0</v>
      </c>
      <c r="AY77" s="1" t="str">
        <f t="shared" ca="1" si="56"/>
        <v/>
      </c>
      <c r="AZ77" s="1">
        <f ca="1"/>
        <v>0</v>
      </c>
      <c r="BA77" s="1">
        <f ca="1"/>
        <v>0</v>
      </c>
      <c r="BB77" s="1" t="e">
        <f ca="1"/>
        <v>#NUM!</v>
      </c>
      <c r="BC77" s="1" t="str">
        <f t="shared" ca="1" si="57"/>
        <v/>
      </c>
      <c r="BD77" s="1" t="str">
        <f t="shared" ca="1" si="58"/>
        <v/>
      </c>
      <c r="BE77" s="1">
        <f ca="1"/>
        <v>0</v>
      </c>
      <c r="BF77" s="1">
        <f ca="1"/>
        <v>0</v>
      </c>
      <c r="BG77" s="1" t="str">
        <f t="shared" ca="1" si="59"/>
        <v/>
      </c>
      <c r="BH77" s="1" t="e">
        <f ca="1"/>
        <v>#NUM!</v>
      </c>
      <c r="BJ77" s="38" t="str">
        <f t="shared" ca="1" si="60"/>
        <v/>
      </c>
      <c r="BK77" s="1" t="str">
        <f t="shared" ca="1" si="61"/>
        <v/>
      </c>
      <c r="BL77" s="1" t="str">
        <f t="shared" ca="1" si="62"/>
        <v/>
      </c>
      <c r="BM77" s="204" t="str">
        <f t="shared" ca="1" si="63"/>
        <v/>
      </c>
      <c r="BO77" s="38" t="str">
        <f t="shared" ca="1" si="49"/>
        <v/>
      </c>
      <c r="BP77" s="1" t="str">
        <f t="shared" ca="1" si="64"/>
        <v/>
      </c>
      <c r="BQ77" s="1">
        <f t="shared" ca="1" si="65"/>
        <v>0</v>
      </c>
      <c r="BR77" s="1" t="str">
        <f t="shared" ca="1" si="66"/>
        <v/>
      </c>
      <c r="BS77" s="1" t="str">
        <f t="shared" ca="1" si="67"/>
        <v/>
      </c>
      <c r="BT77" s="1" t="str">
        <f t="shared" ca="1" si="68"/>
        <v/>
      </c>
      <c r="BU77" s="1">
        <f ca="1"/>
        <v>0</v>
      </c>
      <c r="BV77" s="1" t="e">
        <f ca="1"/>
        <v>#NUM!</v>
      </c>
      <c r="BW77" s="1" t="e">
        <f t="shared" ca="1" si="69"/>
        <v>#NUM!</v>
      </c>
      <c r="BX77" s="1" t="str">
        <f t="shared" ca="1" si="70"/>
        <v/>
      </c>
      <c r="BY77" s="1" t="str">
        <f t="shared" ca="1" si="71"/>
        <v/>
      </c>
      <c r="BZ77" s="1" t="str">
        <f t="shared" ca="1" si="72"/>
        <v/>
      </c>
      <c r="CA77" s="1" t="str">
        <f t="shared" ca="1" si="73"/>
        <v/>
      </c>
      <c r="CB77" s="1" t="str">
        <f t="shared" ca="1" si="74"/>
        <v/>
      </c>
      <c r="CC77" s="40" t="str">
        <f t="shared" ca="1" si="75"/>
        <v/>
      </c>
      <c r="CE77" s="38" t="str">
        <f t="shared" ca="1" si="76"/>
        <v/>
      </c>
      <c r="CF77" s="1" t="str">
        <f t="shared" ca="1" si="77"/>
        <v/>
      </c>
      <c r="CG77" s="1" t="str">
        <f t="shared" ca="1" si="78"/>
        <v/>
      </c>
      <c r="CH77" s="204" t="str">
        <f t="shared" ca="1" si="79"/>
        <v/>
      </c>
    </row>
    <row r="78" spans="1:86" x14ac:dyDescent="0.3">
      <c r="A78" s="38"/>
      <c r="B78" s="1"/>
      <c r="C78" s="1">
        <v>33</v>
      </c>
      <c r="D78" s="54" t="str">
        <f ca="1">'Dybde &amp; bredde stub'!L216</f>
        <v/>
      </c>
      <c r="E78" s="40" t="str">
        <f t="shared" ca="1" si="80"/>
        <v/>
      </c>
      <c r="I78" s="38">
        <v>33</v>
      </c>
      <c r="J78" s="377" t="str">
        <f ca="1">'Dybde &amp; bredde grønjord'!L216</f>
        <v/>
      </c>
      <c r="K78" s="377"/>
      <c r="L78" s="377"/>
      <c r="M78" s="40" t="str">
        <f t="shared" ca="1" si="81"/>
        <v/>
      </c>
      <c r="O78" s="196"/>
      <c r="P78" s="1"/>
      <c r="Q78" s="1"/>
      <c r="R78" s="1"/>
      <c r="S78" s="1"/>
      <c r="T78" s="1"/>
      <c r="U78" s="1"/>
      <c r="V78" s="372">
        <v>9</v>
      </c>
      <c r="W78" s="373" t="str">
        <f>IF($T$49="hold 2",$O$49,IF($T$50="hold 2",$O$50,$O$46))</f>
        <v>Dommer mangler</v>
      </c>
      <c r="X78" s="373"/>
      <c r="Y78" s="1"/>
      <c r="Z78" s="372">
        <v>9</v>
      </c>
      <c r="AA78" s="373" t="str">
        <f>IF($S$46="hold 1",$O$46,"")</f>
        <v>Dommer mangler</v>
      </c>
      <c r="AB78" s="373"/>
      <c r="AD78" s="41">
        <v>36</v>
      </c>
      <c r="AE78" s="55" t="str">
        <f>'Indtastning grøn'!H45</f>
        <v/>
      </c>
      <c r="AF78" s="55" t="str">
        <f>'Indtastning grøn'!N45</f>
        <v/>
      </c>
      <c r="AG78" s="55" t="str">
        <f>'Indtastning grøn'!T45</f>
        <v/>
      </c>
      <c r="AH78" s="55" t="str">
        <f>'Indtastning grøn'!AT45</f>
        <v/>
      </c>
      <c r="AI78" s="55" t="str">
        <f t="shared" ca="1" si="51"/>
        <v/>
      </c>
      <c r="AJ78" s="55" t="str">
        <f t="shared" ca="1" si="52"/>
        <v/>
      </c>
      <c r="AK78" s="55" t="str">
        <f>'Indtastning grøn'!BB45</f>
        <v/>
      </c>
      <c r="AL78" s="55" t="str">
        <f>'Indtastning grøn'!BH45</f>
        <v/>
      </c>
      <c r="AM78" s="55" t="str">
        <f>'Indtastning grøn'!BN45</f>
        <v/>
      </c>
      <c r="AN78" s="55" t="str">
        <f>'Indtastning grøn'!BT45</f>
        <v/>
      </c>
      <c r="AO78" s="55" t="str">
        <f>'Indtastning grøn'!CE45</f>
        <v/>
      </c>
      <c r="AP78" s="55">
        <f>'Indtastning grøn'!CH45</f>
        <v>0</v>
      </c>
      <c r="AQ78" s="55">
        <f t="shared" ca="1" si="53"/>
        <v>0</v>
      </c>
      <c r="AR78" s="55">
        <f t="shared" ca="1" si="46"/>
        <v>0</v>
      </c>
      <c r="AS78" s="55">
        <f t="shared" si="54"/>
        <v>0</v>
      </c>
      <c r="AT78" s="55">
        <f t="shared" si="47"/>
        <v>0</v>
      </c>
      <c r="AU78" s="55" t="str">
        <f ca="1">'Indtastning grøn'!A45</f>
        <v/>
      </c>
      <c r="AV78" s="55" t="str">
        <f ca="1">'Indtastning grøn'!B45</f>
        <v/>
      </c>
      <c r="AW78" s="55">
        <f t="shared" si="83"/>
        <v>0</v>
      </c>
      <c r="AX78" s="55">
        <f t="shared" si="55"/>
        <v>0</v>
      </c>
      <c r="AY78" s="55" t="str">
        <f t="shared" ca="1" si="56"/>
        <v/>
      </c>
      <c r="AZ78" s="55">
        <f ca="1"/>
        <v>0</v>
      </c>
      <c r="BA78" s="55">
        <f ca="1"/>
        <v>0</v>
      </c>
      <c r="BB78" s="55" t="e">
        <f ca="1"/>
        <v>#NUM!</v>
      </c>
      <c r="BC78" s="55" t="str">
        <f t="shared" ca="1" si="57"/>
        <v/>
      </c>
      <c r="BD78" s="55" t="str">
        <f t="shared" ca="1" si="58"/>
        <v/>
      </c>
      <c r="BE78" s="55">
        <f ca="1"/>
        <v>0</v>
      </c>
      <c r="BF78" s="55">
        <f ca="1"/>
        <v>0</v>
      </c>
      <c r="BG78" s="55" t="str">
        <f t="shared" ca="1" si="59"/>
        <v/>
      </c>
      <c r="BH78" s="55" t="e">
        <f ca="1"/>
        <v>#NUM!</v>
      </c>
      <c r="BI78" s="55"/>
      <c r="BJ78" s="41" t="str">
        <f t="shared" ca="1" si="60"/>
        <v/>
      </c>
      <c r="BK78" s="55" t="str">
        <f t="shared" ca="1" si="61"/>
        <v/>
      </c>
      <c r="BL78" s="55" t="str">
        <f t="shared" ca="1" si="62"/>
        <v/>
      </c>
      <c r="BM78" s="205" t="str">
        <f t="shared" ca="1" si="63"/>
        <v/>
      </c>
      <c r="BN78" s="55"/>
      <c r="BO78" s="41" t="str">
        <f t="shared" ca="1" si="49"/>
        <v/>
      </c>
      <c r="BP78" s="55" t="str">
        <f t="shared" ca="1" si="64"/>
        <v/>
      </c>
      <c r="BQ78" s="55">
        <f t="shared" ca="1" si="65"/>
        <v>0</v>
      </c>
      <c r="BR78" s="55" t="str">
        <f t="shared" ca="1" si="66"/>
        <v/>
      </c>
      <c r="BS78" s="55" t="str">
        <f t="shared" ca="1" si="67"/>
        <v/>
      </c>
      <c r="BT78" s="55" t="str">
        <f t="shared" ca="1" si="68"/>
        <v/>
      </c>
      <c r="BU78" s="55">
        <f ca="1"/>
        <v>0</v>
      </c>
      <c r="BV78" s="55" t="e">
        <f ca="1"/>
        <v>#NUM!</v>
      </c>
      <c r="BW78" s="55" t="e">
        <f t="shared" ca="1" si="69"/>
        <v>#NUM!</v>
      </c>
      <c r="BX78" s="55" t="str">
        <f t="shared" ca="1" si="70"/>
        <v/>
      </c>
      <c r="BY78" s="55" t="str">
        <f t="shared" ca="1" si="71"/>
        <v/>
      </c>
      <c r="BZ78" s="55" t="str">
        <f t="shared" ca="1" si="72"/>
        <v/>
      </c>
      <c r="CA78" s="55" t="str">
        <f t="shared" ca="1" si="73"/>
        <v/>
      </c>
      <c r="CB78" s="55" t="str">
        <f t="shared" ca="1" si="74"/>
        <v/>
      </c>
      <c r="CC78" s="44" t="str">
        <f t="shared" ca="1" si="75"/>
        <v/>
      </c>
      <c r="CE78" s="41" t="str">
        <f t="shared" ca="1" si="76"/>
        <v/>
      </c>
      <c r="CF78" s="55" t="str">
        <f t="shared" ca="1" si="77"/>
        <v/>
      </c>
      <c r="CG78" s="55" t="str">
        <f t="shared" ca="1" si="78"/>
        <v/>
      </c>
      <c r="CH78" s="205" t="str">
        <f t="shared" ca="1" si="79"/>
        <v/>
      </c>
    </row>
    <row r="79" spans="1:86" x14ac:dyDescent="0.3">
      <c r="A79" s="38"/>
      <c r="B79" s="1"/>
      <c r="C79" s="1">
        <v>34</v>
      </c>
      <c r="D79" s="54" t="str">
        <f ca="1">'Dybde &amp; bredde stub'!B231</f>
        <v/>
      </c>
      <c r="E79" s="40" t="str">
        <f t="shared" ca="1" si="80"/>
        <v/>
      </c>
      <c r="I79" s="38">
        <v>34</v>
      </c>
      <c r="J79" s="377" t="str">
        <f ca="1">'Dybde &amp; bredde grønjord'!B231</f>
        <v/>
      </c>
      <c r="K79" s="377"/>
      <c r="L79" s="377"/>
      <c r="M79" s="40" t="str">
        <f t="shared" ca="1" si="81"/>
        <v/>
      </c>
      <c r="O79" s="196"/>
      <c r="P79" s="1"/>
      <c r="Q79" s="1"/>
      <c r="R79" s="1"/>
      <c r="S79" s="1"/>
      <c r="T79" s="1"/>
      <c r="U79" s="1"/>
      <c r="V79" s="372"/>
      <c r="W79" s="373" t="str">
        <f>IF(AND($T$50="hold 2",$R$54=6),$O$50,IF($T$51="hold 2",$O$51,$O$47))</f>
        <v>Dommer mangler</v>
      </c>
      <c r="X79" s="373"/>
      <c r="Y79" s="1"/>
      <c r="Z79" s="372"/>
      <c r="AA79" s="373" t="str">
        <f>IF($S$47="hold 1",$O$47,"")</f>
        <v>Dommer mangler</v>
      </c>
      <c r="AB79" s="373"/>
    </row>
    <row r="80" spans="1:86" x14ac:dyDescent="0.3">
      <c r="A80" s="38"/>
      <c r="B80" s="1"/>
      <c r="C80" s="1">
        <v>35</v>
      </c>
      <c r="D80" s="54" t="str">
        <f ca="1">'Dybde &amp; bredde stub'!G231</f>
        <v/>
      </c>
      <c r="E80" s="40" t="str">
        <f t="shared" ca="1" si="80"/>
        <v/>
      </c>
      <c r="I80" s="38">
        <v>35</v>
      </c>
      <c r="J80" s="377" t="str">
        <f ca="1">'Dybde &amp; bredde grønjord'!G231</f>
        <v/>
      </c>
      <c r="K80" s="377"/>
      <c r="L80" s="377"/>
      <c r="M80" s="40" t="str">
        <f t="shared" ca="1" si="81"/>
        <v/>
      </c>
      <c r="O80" s="196"/>
      <c r="P80" s="1"/>
      <c r="Q80" s="1"/>
      <c r="R80" s="1"/>
      <c r="S80" s="1"/>
      <c r="T80" s="1"/>
      <c r="U80" s="1"/>
      <c r="V80" s="372"/>
      <c r="W80" s="373" t="str">
        <f>IF(AND($T$51="hold 2",$R$54=6),$O$51,IF($T$52="hold 2",$O$52,$O$48))</f>
        <v>Dommer mangler</v>
      </c>
      <c r="X80" s="373"/>
      <c r="Y80" s="1"/>
      <c r="Z80" s="372"/>
      <c r="AA80" s="373" t="str">
        <f>IF($S$48="hold 1",$O$48,"")</f>
        <v>Dommer mangler</v>
      </c>
      <c r="AB80" s="373"/>
    </row>
    <row r="81" spans="1:28" x14ac:dyDescent="0.3">
      <c r="A81" s="41"/>
      <c r="B81" s="55"/>
      <c r="C81" s="55">
        <v>36</v>
      </c>
      <c r="D81" s="56" t="str">
        <f ca="1">'Dybde &amp; bredde stub'!L231</f>
        <v/>
      </c>
      <c r="E81" s="44" t="str">
        <f t="shared" ca="1" si="80"/>
        <v/>
      </c>
      <c r="I81" s="41">
        <v>36</v>
      </c>
      <c r="J81" s="378" t="str">
        <f ca="1">'Dybde &amp; bredde grønjord'!L231</f>
        <v/>
      </c>
      <c r="K81" s="378"/>
      <c r="L81" s="378"/>
      <c r="M81" s="44" t="str">
        <f t="shared" ca="1" si="81"/>
        <v/>
      </c>
      <c r="O81" s="196"/>
      <c r="P81" s="1"/>
      <c r="Q81" s="1"/>
      <c r="R81" s="1"/>
      <c r="S81" s="1"/>
      <c r="T81" s="1"/>
      <c r="U81" s="1"/>
      <c r="V81" s="372"/>
      <c r="W81" s="373" t="str">
        <f>IF(AND($T$53="hold 2",$R$54=6),$O$53,IF($R$54=6,"",IF($T$53="hold 2",$O$53,$O$49)))</f>
        <v>Dommer mangler</v>
      </c>
      <c r="X81" s="373"/>
      <c r="Y81" s="1"/>
      <c r="Z81" s="372"/>
      <c r="AA81" s="373" t="str">
        <f>IF($T$49="hold 2","",IF($T$50="hold 2",$O$49,$O$49))</f>
        <v>Dommer mangler</v>
      </c>
      <c r="AB81" s="373"/>
    </row>
    <row r="82" spans="1:28" x14ac:dyDescent="0.3">
      <c r="O82" s="196"/>
      <c r="P82" s="1"/>
      <c r="Q82" s="1"/>
      <c r="R82" s="1"/>
      <c r="S82" s="1"/>
      <c r="T82" s="1"/>
      <c r="U82" s="1"/>
      <c r="V82" s="372">
        <v>10</v>
      </c>
      <c r="W82" s="370" t="str">
        <f>IF($T$49="hold 2",$O$49,IF($T$50="hold 2",$O$50,$O$46))</f>
        <v>Dommer mangler</v>
      </c>
      <c r="X82" s="371"/>
      <c r="Y82" s="1"/>
      <c r="Z82" s="372">
        <v>10</v>
      </c>
      <c r="AA82" s="373" t="str">
        <f>IF($S$46="hold 1",$O$46,"")</f>
        <v>Dommer mangler</v>
      </c>
      <c r="AB82" s="373"/>
    </row>
    <row r="83" spans="1:28" x14ac:dyDescent="0.3">
      <c r="O83" s="196"/>
      <c r="P83" s="1"/>
      <c r="Q83" s="1"/>
      <c r="R83" s="1"/>
      <c r="S83" s="1"/>
      <c r="T83" s="1"/>
      <c r="U83" s="1"/>
      <c r="V83" s="372"/>
      <c r="W83" s="370" t="str">
        <f>IF(AND($T$50="hold 2",$R$54=6),$O$50,IF($T$51="hold 2",$O$51,$O$47))</f>
        <v>Dommer mangler</v>
      </c>
      <c r="X83" s="371"/>
      <c r="Y83" s="1"/>
      <c r="Z83" s="372"/>
      <c r="AA83" s="373" t="str">
        <f>IF($S$47="hold 1",$O$47,"")</f>
        <v>Dommer mangler</v>
      </c>
      <c r="AB83" s="373"/>
    </row>
    <row r="84" spans="1:28" x14ac:dyDescent="0.3">
      <c r="A84" s="51" t="s">
        <v>67</v>
      </c>
      <c r="B84" s="35"/>
      <c r="C84" s="35"/>
      <c r="D84" s="35"/>
      <c r="E84" s="52"/>
      <c r="I84" s="51" t="s">
        <v>73</v>
      </c>
      <c r="J84" s="35"/>
      <c r="K84" s="35"/>
      <c r="L84" s="35"/>
      <c r="M84" s="37"/>
      <c r="O84" s="196"/>
      <c r="P84" s="1"/>
      <c r="Q84" s="1"/>
      <c r="R84" s="1"/>
      <c r="S84" s="1"/>
      <c r="T84" s="1"/>
      <c r="U84" s="1"/>
      <c r="V84" s="372"/>
      <c r="W84" s="370" t="str">
        <f>IF(AND($T$51="hold 2",$R$54=6),$O$51,IF($T$52="hold 2",$O$52,$O$48))</f>
        <v>Dommer mangler</v>
      </c>
      <c r="X84" s="371"/>
      <c r="Y84" s="1"/>
      <c r="Z84" s="372"/>
      <c r="AA84" s="373" t="str">
        <f>IF($S$48="hold 1",$O$48,"")</f>
        <v>Dommer mangler</v>
      </c>
      <c r="AB84" s="373"/>
    </row>
    <row r="85" spans="1:28" x14ac:dyDescent="0.3">
      <c r="A85" s="38"/>
      <c r="B85" s="1"/>
      <c r="C85" s="1"/>
      <c r="D85" s="1"/>
      <c r="E85" s="40"/>
      <c r="I85" s="38"/>
      <c r="J85" s="1"/>
      <c r="K85" s="1"/>
      <c r="L85" s="1"/>
      <c r="M85" s="40"/>
      <c r="O85" s="196"/>
      <c r="P85" s="1"/>
      <c r="Q85" s="1"/>
      <c r="R85" s="1"/>
      <c r="S85" s="1"/>
      <c r="T85" s="1"/>
      <c r="U85" s="1"/>
      <c r="V85" s="372"/>
      <c r="W85" s="370" t="str">
        <f>IF(AND($T$53="hold 2",$R$54=6),$O$53,IF($R$54=6,"",IF($T$53="hold 2",$O$53,$O$49)))</f>
        <v>Dommer mangler</v>
      </c>
      <c r="X85" s="371"/>
      <c r="Y85" s="1"/>
      <c r="Z85" s="372"/>
      <c r="AA85" s="373" t="str">
        <f>IF($T$49="hold 2","",IF($T$50="hold 2",$O$49,$O$49))</f>
        <v>Dommer mangler</v>
      </c>
      <c r="AB85" s="373"/>
    </row>
    <row r="86" spans="1:28" x14ac:dyDescent="0.3">
      <c r="A86" s="38"/>
      <c r="B86" s="1"/>
      <c r="C86" s="33" t="s">
        <v>75</v>
      </c>
      <c r="D86" s="1"/>
      <c r="E86" s="53"/>
      <c r="I86" s="57" t="s">
        <v>76</v>
      </c>
      <c r="J86" s="1"/>
      <c r="K86" s="1"/>
      <c r="L86" s="39"/>
      <c r="M86" s="40"/>
      <c r="O86" s="196"/>
      <c r="P86" s="1"/>
      <c r="Q86" s="1"/>
      <c r="R86" s="1"/>
      <c r="S86" s="1"/>
      <c r="T86" s="1"/>
      <c r="U86" s="1"/>
      <c r="V86" s="372">
        <v>11</v>
      </c>
      <c r="W86" s="373" t="str">
        <f>IF($S$46="hold 1",$O$46,"")</f>
        <v>Dommer mangler</v>
      </c>
      <c r="X86" s="373"/>
      <c r="Y86" s="1"/>
      <c r="Z86" s="372">
        <v>11</v>
      </c>
      <c r="AA86" s="370" t="str">
        <f>IF($T$49="hold 2",$O$49,IF($T$50="hold 2",$O$50,$O$46))</f>
        <v>Dommer mangler</v>
      </c>
      <c r="AB86" s="371"/>
    </row>
    <row r="87" spans="1:28" x14ac:dyDescent="0.3">
      <c r="A87" s="38" t="s">
        <v>68</v>
      </c>
      <c r="B87" s="1" t="s">
        <v>47</v>
      </c>
      <c r="C87" s="1" t="s">
        <v>70</v>
      </c>
      <c r="D87" s="2" t="s">
        <v>71</v>
      </c>
      <c r="E87" s="45" t="s">
        <v>72</v>
      </c>
      <c r="I87" s="38" t="s">
        <v>70</v>
      </c>
      <c r="J87" s="2" t="s">
        <v>71</v>
      </c>
      <c r="K87" s="2"/>
      <c r="L87" s="1"/>
      <c r="M87" s="45" t="s">
        <v>72</v>
      </c>
      <c r="O87" s="196"/>
      <c r="P87" s="1"/>
      <c r="Q87" s="1"/>
      <c r="R87" s="1"/>
      <c r="S87" s="1"/>
      <c r="T87" s="1"/>
      <c r="U87" s="1"/>
      <c r="V87" s="372"/>
      <c r="W87" s="373" t="str">
        <f>IF($S$47="hold 1",$O$47,"")</f>
        <v>Dommer mangler</v>
      </c>
      <c r="X87" s="373"/>
      <c r="Y87" s="1"/>
      <c r="Z87" s="372"/>
      <c r="AA87" s="370" t="str">
        <f>IF(AND($T$50="hold 2",$R$54=6),$O$50,IF($T$51="hold 2",$O$51,$O$47))</f>
        <v>Dommer mangler</v>
      </c>
      <c r="AB87" s="371"/>
    </row>
    <row r="88" spans="1:28" x14ac:dyDescent="0.3">
      <c r="A88" s="38">
        <v>-6</v>
      </c>
      <c r="B88" s="1">
        <v>0</v>
      </c>
      <c r="C88" s="1">
        <v>1</v>
      </c>
      <c r="D88" s="54" t="str">
        <f ca="1">'Dybde &amp; bredde stub'!D19</f>
        <v/>
      </c>
      <c r="E88" s="40" t="str">
        <f ca="1">IFERROR(IF(ISBLANK(D88),"",IF(D88=INT(VLOOKUP(D88,$A$88:$B$104,1)),IF(OR(D88&lt;1+AND(D88&gt;1),D88=0+AND(D88&gt;0)),VLOOKUP(D88,$A$88:$B$104,2),VLOOKUP(D88,$A$88:$B$104,2)+1),VLOOKUP(D88,$A$88:$B$104,2))),"")</f>
        <v/>
      </c>
      <c r="I88" s="38">
        <v>1</v>
      </c>
      <c r="J88" s="377" t="str">
        <f ca="1">'Dybde &amp; bredde grønjord'!D19</f>
        <v/>
      </c>
      <c r="K88" s="377"/>
      <c r="L88" s="377"/>
      <c r="M88" s="40" t="str">
        <f ca="1">IFERROR(IF(ISBLANK(J88),"",IF(J88=INT(VLOOKUP(J88,$A$88:$B$104,1)),IF(OR(J88&lt;1+AND(J88&gt;1),J88=0+AND(J88&gt;0)),VLOOKUP(J88,$A$88:$B$104,2),VLOOKUP(J88,$A$88:$B$104,2)+1),VLOOKUP(J88,$A$88:$B$104,2))),"")</f>
        <v/>
      </c>
      <c r="O88" s="196"/>
      <c r="P88" s="1"/>
      <c r="Q88" s="1"/>
      <c r="R88" s="1"/>
      <c r="S88" s="1"/>
      <c r="T88" s="1"/>
      <c r="U88" s="1"/>
      <c r="V88" s="372"/>
      <c r="W88" s="373" t="str">
        <f>IF($S$48="hold 1",$O$48,"")</f>
        <v>Dommer mangler</v>
      </c>
      <c r="X88" s="373"/>
      <c r="Y88" s="1"/>
      <c r="Z88" s="372"/>
      <c r="AA88" s="370" t="str">
        <f>IF(AND($T$51="hold 2",$R$54=6),$O$51,IF($T$52="hold 2",$O$52,$O$48))</f>
        <v>Dommer mangler</v>
      </c>
      <c r="AB88" s="371"/>
    </row>
    <row r="89" spans="1:28" x14ac:dyDescent="0.3">
      <c r="A89" s="38">
        <v>-4</v>
      </c>
      <c r="B89" s="1">
        <v>2</v>
      </c>
      <c r="C89" s="1">
        <v>2</v>
      </c>
      <c r="D89" s="54" t="str">
        <f ca="1">'Dybde &amp; bredde stub'!I19</f>
        <v/>
      </c>
      <c r="E89" s="40" t="str">
        <f t="shared" ref="E89:E123" ca="1" si="85">IFERROR(IF(ISBLANK(D89),"",IF(D89=INT(VLOOKUP(D89,$A$88:$B$104,1)),IF(OR(D89&lt;1+AND(D89&gt;1),D89=0+AND(D89&gt;0)),VLOOKUP(D89,$A$88:$B$104,2),VLOOKUP(D89,$A$88:$B$104,2)+1),VLOOKUP(D89,$A$88:$B$104,2))),"")</f>
        <v/>
      </c>
      <c r="I89" s="38">
        <v>2</v>
      </c>
      <c r="J89" s="377" t="str">
        <f ca="1">'Dybde &amp; bredde grønjord'!I19</f>
        <v/>
      </c>
      <c r="K89" s="377"/>
      <c r="L89" s="377"/>
      <c r="M89" s="40" t="str">
        <f t="shared" ref="M89:M123" ca="1" si="86">IFERROR(IF(ISBLANK(J89),"",IF(J89=INT(VLOOKUP(J89,$A$88:$B$104,1)),IF(OR(J89&lt;1+AND(J89&gt;1),J89=0+AND(J89&gt;0)),VLOOKUP(J89,$A$88:$B$104,2),VLOOKUP(J89,$A$88:$B$104,2)+1),VLOOKUP(J89,$A$88:$B$104,2))),"")</f>
        <v/>
      </c>
      <c r="O89" s="197"/>
      <c r="P89" s="55"/>
      <c r="Q89" s="55"/>
      <c r="R89" s="55"/>
      <c r="S89" s="55"/>
      <c r="T89" s="55"/>
      <c r="U89" s="55"/>
      <c r="V89" s="372"/>
      <c r="W89" s="373" t="str">
        <f>IF($T$49="hold 2","",IF($T$50="hold 2",$O$49,$O$49))</f>
        <v>Dommer mangler</v>
      </c>
      <c r="X89" s="373"/>
      <c r="Y89" s="55"/>
      <c r="Z89" s="372"/>
      <c r="AA89" s="370" t="str">
        <f>IF(AND($T$53="hold 2",$R$54=6),$O$53,IF($R$54=6,"",IF($T$53="hold 2",$O$53,$O$49)))</f>
        <v>Dommer mangler</v>
      </c>
      <c r="AB89" s="371"/>
    </row>
    <row r="90" spans="1:28" x14ac:dyDescent="0.3">
      <c r="A90" s="38">
        <v>-3</v>
      </c>
      <c r="B90" s="1">
        <v>4</v>
      </c>
      <c r="C90" s="1">
        <v>3</v>
      </c>
      <c r="D90" s="54" t="str">
        <f ca="1">'Dybde &amp; bredde stub'!N19</f>
        <v/>
      </c>
      <c r="E90" s="40" t="str">
        <f t="shared" ca="1" si="85"/>
        <v/>
      </c>
      <c r="I90" s="38">
        <v>3</v>
      </c>
      <c r="J90" s="377" t="str">
        <f ca="1">'Dybde &amp; bredde grønjord'!N19</f>
        <v/>
      </c>
      <c r="K90" s="377"/>
      <c r="L90" s="377"/>
      <c r="M90" s="40" t="str">
        <f t="shared" ca="1" si="86"/>
        <v/>
      </c>
    </row>
    <row r="91" spans="1:28" x14ac:dyDescent="0.3">
      <c r="A91" s="38">
        <v>-2</v>
      </c>
      <c r="B91" s="1">
        <v>6</v>
      </c>
      <c r="C91" s="1">
        <v>4</v>
      </c>
      <c r="D91" s="54" t="str">
        <f ca="1">'Dybde &amp; bredde stub'!D34</f>
        <v/>
      </c>
      <c r="E91" s="40" t="str">
        <f t="shared" ca="1" si="85"/>
        <v/>
      </c>
      <c r="I91" s="38">
        <v>4</v>
      </c>
      <c r="J91" s="377" t="str">
        <f ca="1">'Dybde &amp; bredde grønjord'!D34</f>
        <v/>
      </c>
      <c r="K91" s="377"/>
      <c r="L91" s="377"/>
      <c r="M91" s="40" t="str">
        <f t="shared" ca="1" si="86"/>
        <v/>
      </c>
    </row>
    <row r="92" spans="1:28" x14ac:dyDescent="0.3">
      <c r="A92" s="38">
        <v>-1</v>
      </c>
      <c r="B92" s="1">
        <v>8</v>
      </c>
      <c r="C92" s="1">
        <v>5</v>
      </c>
      <c r="D92" s="54" t="str">
        <f ca="1">'Dybde &amp; bredde stub'!I34</f>
        <v/>
      </c>
      <c r="E92" s="40" t="str">
        <f t="shared" ca="1" si="85"/>
        <v/>
      </c>
      <c r="I92" s="38">
        <v>5</v>
      </c>
      <c r="J92" s="377" t="str">
        <f ca="1">'Dybde &amp; bredde grønjord'!I34</f>
        <v/>
      </c>
      <c r="K92" s="377"/>
      <c r="L92" s="377"/>
      <c r="M92" s="40" t="str">
        <f t="shared" ca="1" si="86"/>
        <v/>
      </c>
    </row>
    <row r="93" spans="1:28" x14ac:dyDescent="0.3">
      <c r="A93" s="38">
        <v>0</v>
      </c>
      <c r="B93" s="1">
        <v>10</v>
      </c>
      <c r="C93" s="1">
        <v>6</v>
      </c>
      <c r="D93" s="54" t="str">
        <f ca="1">'Dybde &amp; bredde stub'!N34</f>
        <v/>
      </c>
      <c r="E93" s="40" t="str">
        <f t="shared" ca="1" si="85"/>
        <v/>
      </c>
      <c r="I93" s="38">
        <v>6</v>
      </c>
      <c r="J93" s="377" t="str">
        <f ca="1">'Dybde &amp; bredde grønjord'!N34</f>
        <v/>
      </c>
      <c r="K93" s="377"/>
      <c r="L93" s="377"/>
      <c r="M93" s="40" t="str">
        <f t="shared" ca="1" si="86"/>
        <v/>
      </c>
    </row>
    <row r="94" spans="1:28" x14ac:dyDescent="0.3">
      <c r="A94" s="38">
        <v>1</v>
      </c>
      <c r="B94" s="1">
        <v>10</v>
      </c>
      <c r="C94" s="1">
        <v>7</v>
      </c>
      <c r="D94" s="54" t="str">
        <f ca="1">'Dybde &amp; bredde stub'!D57</f>
        <v/>
      </c>
      <c r="E94" s="40" t="str">
        <f t="shared" ca="1" si="85"/>
        <v/>
      </c>
      <c r="I94" s="38">
        <v>7</v>
      </c>
      <c r="J94" s="377" t="str">
        <f ca="1">'Dybde &amp; bredde grønjord'!D57</f>
        <v/>
      </c>
      <c r="K94" s="377"/>
      <c r="L94" s="377"/>
      <c r="M94" s="40" t="str">
        <f t="shared" ca="1" si="86"/>
        <v/>
      </c>
    </row>
    <row r="95" spans="1:28" x14ac:dyDescent="0.3">
      <c r="A95" s="38">
        <v>2</v>
      </c>
      <c r="B95" s="1">
        <v>9</v>
      </c>
      <c r="C95" s="1">
        <v>8</v>
      </c>
      <c r="D95" s="54" t="str">
        <f ca="1">'Dybde &amp; bredde stub'!I57</f>
        <v/>
      </c>
      <c r="E95" s="40" t="str">
        <f t="shared" ca="1" si="85"/>
        <v/>
      </c>
      <c r="I95" s="38">
        <v>8</v>
      </c>
      <c r="J95" s="377" t="str">
        <f ca="1">'Dybde &amp; bredde grønjord'!I57</f>
        <v/>
      </c>
      <c r="K95" s="377"/>
      <c r="L95" s="377"/>
      <c r="M95" s="40" t="str">
        <f t="shared" ca="1" si="86"/>
        <v/>
      </c>
    </row>
    <row r="96" spans="1:28" x14ac:dyDescent="0.3">
      <c r="A96" s="38">
        <v>3</v>
      </c>
      <c r="B96" s="1">
        <v>8</v>
      </c>
      <c r="C96" s="1">
        <v>9</v>
      </c>
      <c r="D96" s="54" t="str">
        <f ca="1">'Dybde &amp; bredde stub'!N57</f>
        <v/>
      </c>
      <c r="E96" s="40" t="str">
        <f t="shared" ca="1" si="85"/>
        <v/>
      </c>
      <c r="I96" s="38">
        <v>9</v>
      </c>
      <c r="J96" s="377" t="str">
        <f ca="1">'Dybde &amp; bredde grønjord'!N57</f>
        <v/>
      </c>
      <c r="K96" s="377"/>
      <c r="L96" s="377"/>
      <c r="M96" s="40" t="str">
        <f t="shared" ca="1" si="86"/>
        <v/>
      </c>
    </row>
    <row r="97" spans="1:13" x14ac:dyDescent="0.3">
      <c r="A97" s="38">
        <v>4</v>
      </c>
      <c r="B97" s="1">
        <v>7</v>
      </c>
      <c r="C97" s="1">
        <v>10</v>
      </c>
      <c r="D97" s="54" t="str">
        <f ca="1">'Dybde &amp; bredde stub'!D72</f>
        <v/>
      </c>
      <c r="E97" s="40" t="str">
        <f t="shared" ca="1" si="85"/>
        <v/>
      </c>
      <c r="I97" s="38">
        <v>10</v>
      </c>
      <c r="J97" s="377" t="str">
        <f ca="1">'Dybde &amp; bredde grønjord'!D72</f>
        <v/>
      </c>
      <c r="K97" s="377"/>
      <c r="L97" s="377"/>
      <c r="M97" s="40" t="str">
        <f t="shared" ca="1" si="86"/>
        <v/>
      </c>
    </row>
    <row r="98" spans="1:13" x14ac:dyDescent="0.3">
      <c r="A98" s="38">
        <v>5</v>
      </c>
      <c r="B98" s="1">
        <v>6</v>
      </c>
      <c r="C98" s="1">
        <v>11</v>
      </c>
      <c r="D98" s="54" t="str">
        <f ca="1">'Dybde &amp; bredde stub'!I72</f>
        <v/>
      </c>
      <c r="E98" s="40" t="str">
        <f t="shared" ca="1" si="85"/>
        <v/>
      </c>
      <c r="I98" s="38">
        <v>11</v>
      </c>
      <c r="J98" s="377" t="str">
        <f ca="1">'Dybde &amp; bredde grønjord'!I72</f>
        <v/>
      </c>
      <c r="K98" s="377"/>
      <c r="L98" s="377"/>
      <c r="M98" s="40" t="str">
        <f t="shared" ca="1" si="86"/>
        <v/>
      </c>
    </row>
    <row r="99" spans="1:13" x14ac:dyDescent="0.3">
      <c r="A99" s="38">
        <v>6</v>
      </c>
      <c r="B99" s="1">
        <v>5</v>
      </c>
      <c r="C99" s="1">
        <v>12</v>
      </c>
      <c r="D99" s="54" t="str">
        <f ca="1">'Dybde &amp; bredde stub'!N72</f>
        <v/>
      </c>
      <c r="E99" s="40" t="str">
        <f t="shared" ca="1" si="85"/>
        <v/>
      </c>
      <c r="I99" s="38">
        <v>12</v>
      </c>
      <c r="J99" s="377" t="str">
        <f ca="1">'Dybde &amp; bredde grønjord'!N72</f>
        <v/>
      </c>
      <c r="K99" s="377"/>
      <c r="L99" s="377"/>
      <c r="M99" s="40" t="str">
        <f t="shared" ca="1" si="86"/>
        <v/>
      </c>
    </row>
    <row r="100" spans="1:13" x14ac:dyDescent="0.3">
      <c r="A100" s="38">
        <v>7</v>
      </c>
      <c r="B100" s="1">
        <v>4</v>
      </c>
      <c r="C100" s="1">
        <v>13</v>
      </c>
      <c r="D100" s="54" t="str">
        <f ca="1">'Dybde &amp; bredde stub'!D96</f>
        <v/>
      </c>
      <c r="E100" s="40" t="str">
        <f t="shared" ca="1" si="85"/>
        <v/>
      </c>
      <c r="I100" s="38">
        <v>13</v>
      </c>
      <c r="J100" s="377" t="str">
        <f ca="1">'Dybde &amp; bredde grønjord'!D96</f>
        <v/>
      </c>
      <c r="K100" s="377"/>
      <c r="L100" s="377"/>
      <c r="M100" s="40" t="str">
        <f t="shared" ca="1" si="86"/>
        <v/>
      </c>
    </row>
    <row r="101" spans="1:13" x14ac:dyDescent="0.3">
      <c r="A101" s="38">
        <v>8</v>
      </c>
      <c r="B101" s="1">
        <v>3</v>
      </c>
      <c r="C101" s="1">
        <v>14</v>
      </c>
      <c r="D101" s="54" t="str">
        <f ca="1">'Dybde &amp; bredde stub'!I96</f>
        <v/>
      </c>
      <c r="E101" s="40" t="str">
        <f t="shared" ca="1" si="85"/>
        <v/>
      </c>
      <c r="I101" s="38">
        <v>14</v>
      </c>
      <c r="J101" s="377" t="str">
        <f ca="1">'Dybde &amp; bredde grønjord'!I96</f>
        <v/>
      </c>
      <c r="K101" s="377"/>
      <c r="L101" s="377"/>
      <c r="M101" s="40" t="str">
        <f t="shared" ca="1" si="86"/>
        <v/>
      </c>
    </row>
    <row r="102" spans="1:13" x14ac:dyDescent="0.3">
      <c r="A102" s="38">
        <v>9</v>
      </c>
      <c r="B102" s="1">
        <v>2</v>
      </c>
      <c r="C102" s="1">
        <v>15</v>
      </c>
      <c r="D102" s="54" t="str">
        <f ca="1">'Dybde &amp; bredde stub'!N96</f>
        <v/>
      </c>
      <c r="E102" s="40" t="str">
        <f t="shared" ca="1" si="85"/>
        <v/>
      </c>
      <c r="I102" s="38">
        <v>15</v>
      </c>
      <c r="J102" s="377" t="str">
        <f ca="1">'Dybde &amp; bredde grønjord'!N96</f>
        <v/>
      </c>
      <c r="K102" s="377"/>
      <c r="L102" s="377"/>
      <c r="M102" s="40" t="str">
        <f t="shared" ca="1" si="86"/>
        <v/>
      </c>
    </row>
    <row r="103" spans="1:13" x14ac:dyDescent="0.3">
      <c r="A103" s="38">
        <v>10</v>
      </c>
      <c r="B103" s="1">
        <v>1</v>
      </c>
      <c r="C103" s="1">
        <v>16</v>
      </c>
      <c r="D103" s="54" t="str">
        <f ca="1">'Dybde &amp; bredde stub'!D111</f>
        <v/>
      </c>
      <c r="E103" s="40" t="str">
        <f t="shared" ca="1" si="85"/>
        <v/>
      </c>
      <c r="I103" s="38">
        <v>16</v>
      </c>
      <c r="J103" s="377" t="str">
        <f ca="1">'Dybde &amp; bredde grønjord'!D111</f>
        <v/>
      </c>
      <c r="K103" s="377"/>
      <c r="L103" s="377"/>
      <c r="M103" s="40" t="str">
        <f t="shared" ca="1" si="86"/>
        <v/>
      </c>
    </row>
    <row r="104" spans="1:13" x14ac:dyDescent="0.3">
      <c r="A104" s="38">
        <v>11</v>
      </c>
      <c r="B104" s="279">
        <v>0</v>
      </c>
      <c r="C104" s="1">
        <v>17</v>
      </c>
      <c r="D104" s="54" t="str">
        <f ca="1">'Dybde &amp; bredde stub'!I111</f>
        <v/>
      </c>
      <c r="E104" s="40" t="str">
        <f t="shared" ca="1" si="85"/>
        <v/>
      </c>
      <c r="I104" s="38">
        <v>17</v>
      </c>
      <c r="J104" s="377" t="str">
        <f ca="1">'Dybde &amp; bredde grønjord'!I111</f>
        <v/>
      </c>
      <c r="K104" s="377"/>
      <c r="L104" s="377"/>
      <c r="M104" s="40" t="str">
        <f t="shared" ca="1" si="86"/>
        <v/>
      </c>
    </row>
    <row r="105" spans="1:13" x14ac:dyDescent="0.3">
      <c r="A105" s="38"/>
      <c r="B105" s="1"/>
      <c r="C105" s="1">
        <v>18</v>
      </c>
      <c r="D105" s="54" t="str">
        <f ca="1">'Dybde &amp; bredde stub'!N111</f>
        <v/>
      </c>
      <c r="E105" s="40" t="str">
        <f t="shared" ca="1" si="85"/>
        <v/>
      </c>
      <c r="I105" s="38">
        <v>18</v>
      </c>
      <c r="J105" s="377" t="str">
        <f ca="1">'Dybde &amp; bredde grønjord'!N111</f>
        <v/>
      </c>
      <c r="K105" s="377"/>
      <c r="L105" s="377"/>
      <c r="M105" s="40" t="str">
        <f t="shared" ca="1" si="86"/>
        <v/>
      </c>
    </row>
    <row r="106" spans="1:13" x14ac:dyDescent="0.3">
      <c r="A106" s="38"/>
      <c r="B106" s="1"/>
      <c r="C106" s="1">
        <v>19</v>
      </c>
      <c r="D106" s="54" t="str">
        <f ca="1">'Dybde &amp; bredde stub'!D136</f>
        <v/>
      </c>
      <c r="E106" s="40" t="str">
        <f t="shared" ca="1" si="85"/>
        <v/>
      </c>
      <c r="I106" s="38">
        <v>19</v>
      </c>
      <c r="J106" s="377" t="str">
        <f ca="1">'Dybde &amp; bredde grønjord'!D136</f>
        <v/>
      </c>
      <c r="K106" s="377"/>
      <c r="L106" s="377"/>
      <c r="M106" s="40" t="str">
        <f t="shared" ca="1" si="86"/>
        <v/>
      </c>
    </row>
    <row r="107" spans="1:13" x14ac:dyDescent="0.3">
      <c r="A107" s="38"/>
      <c r="B107" s="1"/>
      <c r="C107" s="1">
        <v>20</v>
      </c>
      <c r="D107" s="54" t="str">
        <f ca="1">'Dybde &amp; bredde stub'!I136</f>
        <v/>
      </c>
      <c r="E107" s="40" t="str">
        <f t="shared" ca="1" si="85"/>
        <v/>
      </c>
      <c r="I107" s="38">
        <v>20</v>
      </c>
      <c r="J107" s="377" t="str">
        <f ca="1">'Dybde &amp; bredde grønjord'!I136</f>
        <v/>
      </c>
      <c r="K107" s="377"/>
      <c r="L107" s="377"/>
      <c r="M107" s="40" t="str">
        <f t="shared" ca="1" si="86"/>
        <v/>
      </c>
    </row>
    <row r="108" spans="1:13" x14ac:dyDescent="0.3">
      <c r="A108" s="38"/>
      <c r="B108" s="1"/>
      <c r="C108" s="1">
        <v>21</v>
      </c>
      <c r="D108" s="54" t="str">
        <f ca="1">'Dybde &amp; bredde stub'!N136</f>
        <v/>
      </c>
      <c r="E108" s="40" t="str">
        <f t="shared" ca="1" si="85"/>
        <v/>
      </c>
      <c r="I108" s="38">
        <v>21</v>
      </c>
      <c r="J108" s="377" t="str">
        <f ca="1">'Dybde &amp; bredde grønjord'!N136</f>
        <v/>
      </c>
      <c r="K108" s="377"/>
      <c r="L108" s="377"/>
      <c r="M108" s="40" t="str">
        <f t="shared" ca="1" si="86"/>
        <v/>
      </c>
    </row>
    <row r="109" spans="1:13" x14ac:dyDescent="0.3">
      <c r="A109" s="38"/>
      <c r="B109" s="1"/>
      <c r="C109" s="1">
        <v>22</v>
      </c>
      <c r="D109" s="54" t="str">
        <f ca="1">'Dybde &amp; bredde stub'!D151</f>
        <v/>
      </c>
      <c r="E109" s="40" t="str">
        <f t="shared" ca="1" si="85"/>
        <v/>
      </c>
      <c r="I109" s="38">
        <v>22</v>
      </c>
      <c r="J109" s="377" t="str">
        <f ca="1">'Dybde &amp; bredde grønjord'!D151</f>
        <v/>
      </c>
      <c r="K109" s="377"/>
      <c r="L109" s="377"/>
      <c r="M109" s="40" t="str">
        <f t="shared" ca="1" si="86"/>
        <v/>
      </c>
    </row>
    <row r="110" spans="1:13" x14ac:dyDescent="0.3">
      <c r="A110" s="38"/>
      <c r="B110" s="1"/>
      <c r="C110" s="1">
        <v>23</v>
      </c>
      <c r="D110" s="54" t="str">
        <f ca="1">'Dybde &amp; bredde stub'!I151</f>
        <v/>
      </c>
      <c r="E110" s="40" t="str">
        <f t="shared" ca="1" si="85"/>
        <v/>
      </c>
      <c r="I110" s="38">
        <v>23</v>
      </c>
      <c r="J110" s="377" t="str">
        <f ca="1">'Dybde &amp; bredde grønjord'!I151</f>
        <v/>
      </c>
      <c r="K110" s="377"/>
      <c r="L110" s="377"/>
      <c r="M110" s="40" t="str">
        <f t="shared" ca="1" si="86"/>
        <v/>
      </c>
    </row>
    <row r="111" spans="1:13" x14ac:dyDescent="0.3">
      <c r="A111" s="38"/>
      <c r="B111" s="1"/>
      <c r="C111" s="1">
        <v>24</v>
      </c>
      <c r="D111" s="54" t="str">
        <f ca="1">'Dybde &amp; bredde stub'!N151</f>
        <v/>
      </c>
      <c r="E111" s="40" t="str">
        <f t="shared" ca="1" si="85"/>
        <v/>
      </c>
      <c r="I111" s="38">
        <v>24</v>
      </c>
      <c r="J111" s="377" t="str">
        <f ca="1">'Dybde &amp; bredde grønjord'!N151</f>
        <v/>
      </c>
      <c r="K111" s="377"/>
      <c r="L111" s="377"/>
      <c r="M111" s="40" t="str">
        <f t="shared" ca="1" si="86"/>
        <v/>
      </c>
    </row>
    <row r="112" spans="1:13" x14ac:dyDescent="0.3">
      <c r="A112" s="38"/>
      <c r="B112" s="1"/>
      <c r="C112" s="1">
        <v>25</v>
      </c>
      <c r="D112" s="54" t="str">
        <f ca="1">'Dybde &amp; bredde stub'!D176</f>
        <v/>
      </c>
      <c r="E112" s="40" t="str">
        <f t="shared" ca="1" si="85"/>
        <v/>
      </c>
      <c r="I112" s="38">
        <v>25</v>
      </c>
      <c r="J112" s="377" t="str">
        <f ca="1">'Dybde &amp; bredde grønjord'!D176</f>
        <v/>
      </c>
      <c r="K112" s="377"/>
      <c r="L112" s="377"/>
      <c r="M112" s="40" t="str">
        <f t="shared" ca="1" si="86"/>
        <v/>
      </c>
    </row>
    <row r="113" spans="1:13" x14ac:dyDescent="0.3">
      <c r="A113" s="38"/>
      <c r="B113" s="1"/>
      <c r="C113" s="1">
        <v>26</v>
      </c>
      <c r="D113" s="54" t="str">
        <f ca="1">'Dybde &amp; bredde stub'!I176</f>
        <v/>
      </c>
      <c r="E113" s="40" t="str">
        <f t="shared" ca="1" si="85"/>
        <v/>
      </c>
      <c r="I113" s="38">
        <v>26</v>
      </c>
      <c r="J113" s="377" t="str">
        <f ca="1">'Dybde &amp; bredde grønjord'!I176</f>
        <v/>
      </c>
      <c r="K113" s="377"/>
      <c r="L113" s="377"/>
      <c r="M113" s="40" t="str">
        <f t="shared" ca="1" si="86"/>
        <v/>
      </c>
    </row>
    <row r="114" spans="1:13" x14ac:dyDescent="0.3">
      <c r="A114" s="38"/>
      <c r="B114" s="1"/>
      <c r="C114" s="1">
        <v>27</v>
      </c>
      <c r="D114" s="54" t="str">
        <f ca="1">'Dybde &amp; bredde stub'!N176</f>
        <v/>
      </c>
      <c r="E114" s="40" t="str">
        <f t="shared" ca="1" si="85"/>
        <v/>
      </c>
      <c r="I114" s="38">
        <v>27</v>
      </c>
      <c r="J114" s="377" t="str">
        <f ca="1">'Dybde &amp; bredde grønjord'!N176</f>
        <v/>
      </c>
      <c r="K114" s="377"/>
      <c r="L114" s="377"/>
      <c r="M114" s="40" t="str">
        <f t="shared" ca="1" si="86"/>
        <v/>
      </c>
    </row>
    <row r="115" spans="1:13" x14ac:dyDescent="0.3">
      <c r="A115" s="38"/>
      <c r="B115" s="1"/>
      <c r="C115" s="1">
        <v>28</v>
      </c>
      <c r="D115" s="54" t="str">
        <f ca="1">'Dybde &amp; bredde stub'!D191</f>
        <v/>
      </c>
      <c r="E115" s="40" t="str">
        <f t="shared" ca="1" si="85"/>
        <v/>
      </c>
      <c r="I115" s="38">
        <v>28</v>
      </c>
      <c r="J115" s="377" t="str">
        <f ca="1">'Dybde &amp; bredde grønjord'!D191</f>
        <v/>
      </c>
      <c r="K115" s="377"/>
      <c r="L115" s="377"/>
      <c r="M115" s="40" t="str">
        <f t="shared" ca="1" si="86"/>
        <v/>
      </c>
    </row>
    <row r="116" spans="1:13" x14ac:dyDescent="0.3">
      <c r="A116" s="38"/>
      <c r="B116" s="1"/>
      <c r="C116" s="1">
        <v>29</v>
      </c>
      <c r="D116" s="54" t="str">
        <f ca="1">'Dybde &amp; bredde stub'!I191</f>
        <v/>
      </c>
      <c r="E116" s="40" t="str">
        <f t="shared" ca="1" si="85"/>
        <v/>
      </c>
      <c r="I116" s="38">
        <v>29</v>
      </c>
      <c r="J116" s="377" t="str">
        <f ca="1">'Dybde &amp; bredde grønjord'!I191</f>
        <v/>
      </c>
      <c r="K116" s="377"/>
      <c r="L116" s="377"/>
      <c r="M116" s="40" t="str">
        <f t="shared" ca="1" si="86"/>
        <v/>
      </c>
    </row>
    <row r="117" spans="1:13" x14ac:dyDescent="0.3">
      <c r="A117" s="38"/>
      <c r="B117" s="1"/>
      <c r="C117" s="1">
        <v>30</v>
      </c>
      <c r="D117" s="54" t="str">
        <f ca="1">'Dybde &amp; bredde stub'!N191</f>
        <v/>
      </c>
      <c r="E117" s="40" t="str">
        <f t="shared" ca="1" si="85"/>
        <v/>
      </c>
      <c r="I117" s="38">
        <v>30</v>
      </c>
      <c r="J117" s="377" t="str">
        <f ca="1">'Dybde &amp; bredde grønjord'!N191</f>
        <v/>
      </c>
      <c r="K117" s="377"/>
      <c r="L117" s="377"/>
      <c r="M117" s="40" t="str">
        <f t="shared" ca="1" si="86"/>
        <v/>
      </c>
    </row>
    <row r="118" spans="1:13" x14ac:dyDescent="0.3">
      <c r="A118" s="38"/>
      <c r="B118" s="1"/>
      <c r="C118" s="1">
        <v>31</v>
      </c>
      <c r="D118" s="54" t="str">
        <f ca="1">'Dybde &amp; bredde stub'!D216</f>
        <v/>
      </c>
      <c r="E118" s="40" t="str">
        <f t="shared" ca="1" si="85"/>
        <v/>
      </c>
      <c r="I118" s="38">
        <v>31</v>
      </c>
      <c r="J118" s="377" t="str">
        <f ca="1">'Dybde &amp; bredde grønjord'!D216</f>
        <v/>
      </c>
      <c r="K118" s="377"/>
      <c r="L118" s="377"/>
      <c r="M118" s="40" t="str">
        <f t="shared" ca="1" si="86"/>
        <v/>
      </c>
    </row>
    <row r="119" spans="1:13" x14ac:dyDescent="0.3">
      <c r="A119" s="38"/>
      <c r="B119" s="1"/>
      <c r="C119" s="1">
        <v>32</v>
      </c>
      <c r="D119" s="54" t="str">
        <f ca="1">'Dybde &amp; bredde stub'!I216</f>
        <v/>
      </c>
      <c r="E119" s="40" t="str">
        <f t="shared" ca="1" si="85"/>
        <v/>
      </c>
      <c r="I119" s="38">
        <v>32</v>
      </c>
      <c r="J119" s="377" t="str">
        <f ca="1">'Dybde &amp; bredde grønjord'!I216</f>
        <v/>
      </c>
      <c r="K119" s="377"/>
      <c r="L119" s="377"/>
      <c r="M119" s="40" t="str">
        <f t="shared" ca="1" si="86"/>
        <v/>
      </c>
    </row>
    <row r="120" spans="1:13" x14ac:dyDescent="0.3">
      <c r="A120" s="38"/>
      <c r="B120" s="1"/>
      <c r="C120" s="1">
        <v>33</v>
      </c>
      <c r="D120" s="54" t="str">
        <f ca="1">'Dybde &amp; bredde stub'!N216</f>
        <v/>
      </c>
      <c r="E120" s="40" t="str">
        <f t="shared" ca="1" si="85"/>
        <v/>
      </c>
      <c r="I120" s="38">
        <v>33</v>
      </c>
      <c r="J120" s="377" t="str">
        <f ca="1">'Dybde &amp; bredde grønjord'!N216</f>
        <v/>
      </c>
      <c r="K120" s="377"/>
      <c r="L120" s="377"/>
      <c r="M120" s="40" t="str">
        <f t="shared" ca="1" si="86"/>
        <v/>
      </c>
    </row>
    <row r="121" spans="1:13" x14ac:dyDescent="0.3">
      <c r="A121" s="38"/>
      <c r="B121" s="1"/>
      <c r="C121" s="1">
        <v>34</v>
      </c>
      <c r="D121" s="54" t="str">
        <f ca="1">'Dybde &amp; bredde stub'!D231</f>
        <v/>
      </c>
      <c r="E121" s="40" t="str">
        <f t="shared" ca="1" si="85"/>
        <v/>
      </c>
      <c r="I121" s="38">
        <v>34</v>
      </c>
      <c r="J121" s="377" t="str">
        <f ca="1">'Dybde &amp; bredde grønjord'!D231</f>
        <v/>
      </c>
      <c r="K121" s="377"/>
      <c r="L121" s="377"/>
      <c r="M121" s="40" t="str">
        <f t="shared" ca="1" si="86"/>
        <v/>
      </c>
    </row>
    <row r="122" spans="1:13" x14ac:dyDescent="0.3">
      <c r="A122" s="38"/>
      <c r="B122" s="1"/>
      <c r="C122" s="1">
        <v>35</v>
      </c>
      <c r="D122" s="54" t="str">
        <f ca="1">'Dybde &amp; bredde stub'!I231</f>
        <v/>
      </c>
      <c r="E122" s="40" t="str">
        <f t="shared" ca="1" si="85"/>
        <v/>
      </c>
      <c r="I122" s="38">
        <v>35</v>
      </c>
      <c r="J122" s="377" t="str">
        <f ca="1">'Dybde &amp; bredde grønjord'!I231</f>
        <v/>
      </c>
      <c r="K122" s="377"/>
      <c r="L122" s="377"/>
      <c r="M122" s="40" t="str">
        <f t="shared" ca="1" si="86"/>
        <v/>
      </c>
    </row>
    <row r="123" spans="1:13" x14ac:dyDescent="0.3">
      <c r="A123" s="41"/>
      <c r="B123" s="55"/>
      <c r="C123" s="55">
        <v>36</v>
      </c>
      <c r="D123" s="56" t="str">
        <f ca="1">'Dybde &amp; bredde stub'!N231</f>
        <v/>
      </c>
      <c r="E123" s="44" t="str">
        <f t="shared" ca="1" si="85"/>
        <v/>
      </c>
      <c r="I123" s="41">
        <v>36</v>
      </c>
      <c r="J123" s="378" t="str">
        <f ca="1">'Dybde &amp; bredde grønjord'!N231</f>
        <v/>
      </c>
      <c r="K123" s="378"/>
      <c r="L123" s="378"/>
      <c r="M123" s="44" t="str">
        <f t="shared" ca="1" si="86"/>
        <v/>
      </c>
    </row>
  </sheetData>
  <sheetProtection sheet="1" objects="1" scenarios="1"/>
  <mergeCells count="191">
    <mergeCell ref="J46:L46"/>
    <mergeCell ref="J70:L70"/>
    <mergeCell ref="J81:L81"/>
    <mergeCell ref="J88:L88"/>
    <mergeCell ref="J47:L47"/>
    <mergeCell ref="J48:L48"/>
    <mergeCell ref="J49:L49"/>
    <mergeCell ref="J50:L50"/>
    <mergeCell ref="J51:L51"/>
    <mergeCell ref="J52:L52"/>
    <mergeCell ref="J53:L53"/>
    <mergeCell ref="J54:L54"/>
    <mergeCell ref="J78:L78"/>
    <mergeCell ref="J77:L77"/>
    <mergeCell ref="J76:L76"/>
    <mergeCell ref="J75:L75"/>
    <mergeCell ref="J66:L66"/>
    <mergeCell ref="J64:L64"/>
    <mergeCell ref="J89:L89"/>
    <mergeCell ref="J90:L90"/>
    <mergeCell ref="J55:L55"/>
    <mergeCell ref="J56:L56"/>
    <mergeCell ref="J57:L57"/>
    <mergeCell ref="J58:L58"/>
    <mergeCell ref="J59:L59"/>
    <mergeCell ref="J68:L68"/>
    <mergeCell ref="J69:L69"/>
    <mergeCell ref="J73:L73"/>
    <mergeCell ref="J61:L61"/>
    <mergeCell ref="J62:L62"/>
    <mergeCell ref="J63:L63"/>
    <mergeCell ref="J74:L74"/>
    <mergeCell ref="J65:L65"/>
    <mergeCell ref="J72:L72"/>
    <mergeCell ref="J71:L71"/>
    <mergeCell ref="J67:L67"/>
    <mergeCell ref="J60:L60"/>
    <mergeCell ref="J79:L79"/>
    <mergeCell ref="J80:L80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22:L122"/>
    <mergeCell ref="J123:L123"/>
    <mergeCell ref="J116:L116"/>
    <mergeCell ref="J117:L117"/>
    <mergeCell ref="J118:L118"/>
    <mergeCell ref="J119:L119"/>
    <mergeCell ref="J120:L120"/>
    <mergeCell ref="J121:L121"/>
    <mergeCell ref="J91:L91"/>
    <mergeCell ref="J101:L101"/>
    <mergeCell ref="J102:L102"/>
    <mergeCell ref="J103:L103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15:L115"/>
    <mergeCell ref="J104:L104"/>
    <mergeCell ref="J105:L105"/>
    <mergeCell ref="O51:P51"/>
    <mergeCell ref="O52:P52"/>
    <mergeCell ref="O53:P53"/>
    <mergeCell ref="W45:X45"/>
    <mergeCell ref="W46:X46"/>
    <mergeCell ref="V46:V49"/>
    <mergeCell ref="V50:V53"/>
    <mergeCell ref="O46:P46"/>
    <mergeCell ref="O47:P47"/>
    <mergeCell ref="O48:P48"/>
    <mergeCell ref="O49:P49"/>
    <mergeCell ref="O50:P50"/>
    <mergeCell ref="V74:V77"/>
    <mergeCell ref="V78:V81"/>
    <mergeCell ref="V82:V85"/>
    <mergeCell ref="V86:V89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V54:V57"/>
    <mergeCell ref="V58:V61"/>
    <mergeCell ref="V62:V65"/>
    <mergeCell ref="V66:V69"/>
    <mergeCell ref="V70:V73"/>
    <mergeCell ref="W64:X64"/>
    <mergeCell ref="W65:X65"/>
    <mergeCell ref="W66:X66"/>
    <mergeCell ref="W67:X67"/>
    <mergeCell ref="W68:X68"/>
    <mergeCell ref="W59:X59"/>
    <mergeCell ref="W60:X60"/>
    <mergeCell ref="W61:X61"/>
    <mergeCell ref="W62:X62"/>
    <mergeCell ref="W63:X63"/>
    <mergeCell ref="W74:X74"/>
    <mergeCell ref="W75:X75"/>
    <mergeCell ref="W76:X76"/>
    <mergeCell ref="W77:X77"/>
    <mergeCell ref="W78:X78"/>
    <mergeCell ref="W69:X69"/>
    <mergeCell ref="W70:X70"/>
    <mergeCell ref="W71:X71"/>
    <mergeCell ref="W72:X72"/>
    <mergeCell ref="W73:X73"/>
    <mergeCell ref="W89:X89"/>
    <mergeCell ref="W84:X84"/>
    <mergeCell ref="W85:X85"/>
    <mergeCell ref="W86:X86"/>
    <mergeCell ref="W87:X87"/>
    <mergeCell ref="W88:X88"/>
    <mergeCell ref="W79:X79"/>
    <mergeCell ref="W80:X80"/>
    <mergeCell ref="W81:X81"/>
    <mergeCell ref="W82:X82"/>
    <mergeCell ref="W83:X83"/>
    <mergeCell ref="AA51:AB51"/>
    <mergeCell ref="AA52:AB52"/>
    <mergeCell ref="AA53:AB53"/>
    <mergeCell ref="AA54:AB54"/>
    <mergeCell ref="AA55:AB55"/>
    <mergeCell ref="AA46:AB46"/>
    <mergeCell ref="AA47:AB47"/>
    <mergeCell ref="AA48:AB48"/>
    <mergeCell ref="AA49:AB49"/>
    <mergeCell ref="AA50:AB50"/>
    <mergeCell ref="AA61:AB61"/>
    <mergeCell ref="AA62:AB62"/>
    <mergeCell ref="AA63:AB63"/>
    <mergeCell ref="AA64:AB64"/>
    <mergeCell ref="AA65:AB65"/>
    <mergeCell ref="AA56:AB56"/>
    <mergeCell ref="AA57:AB57"/>
    <mergeCell ref="AA58:AB58"/>
    <mergeCell ref="AA59:AB59"/>
    <mergeCell ref="AA60:AB60"/>
    <mergeCell ref="AA80:AB80"/>
    <mergeCell ref="AA71:AB71"/>
    <mergeCell ref="AA72:AB72"/>
    <mergeCell ref="AA73:AB73"/>
    <mergeCell ref="AA74:AB74"/>
    <mergeCell ref="AA75:AB75"/>
    <mergeCell ref="AA66:AB66"/>
    <mergeCell ref="AA67:AB67"/>
    <mergeCell ref="AA68:AB68"/>
    <mergeCell ref="AA69:AB69"/>
    <mergeCell ref="AA70:AB70"/>
    <mergeCell ref="AA86:AB86"/>
    <mergeCell ref="AA87:AB87"/>
    <mergeCell ref="AA88:AB88"/>
    <mergeCell ref="AA89:AB89"/>
    <mergeCell ref="Z46:Z49"/>
    <mergeCell ref="Z50:Z53"/>
    <mergeCell ref="Z54:Z57"/>
    <mergeCell ref="Z58:Z61"/>
    <mergeCell ref="Z62:Z65"/>
    <mergeCell ref="Z66:Z69"/>
    <mergeCell ref="Z70:Z73"/>
    <mergeCell ref="Z74:Z77"/>
    <mergeCell ref="Z78:Z81"/>
    <mergeCell ref="Z82:Z85"/>
    <mergeCell ref="Z86:Z89"/>
    <mergeCell ref="AA81:AB81"/>
    <mergeCell ref="AA82:AB82"/>
    <mergeCell ref="AA83:AB83"/>
    <mergeCell ref="AA84:AB84"/>
    <mergeCell ref="AA85:AB85"/>
    <mergeCell ref="AA76:AB76"/>
    <mergeCell ref="AA77:AB77"/>
    <mergeCell ref="AA78:AB78"/>
    <mergeCell ref="AA79:AB79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"/>
  <sheetViews>
    <sheetView workbookViewId="0">
      <selection activeCell="C25" sqref="C25:E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Info om arket</vt:lpstr>
      <vt:lpstr>Hovedmenu</vt:lpstr>
      <vt:lpstr>Deltagerliste</vt:lpstr>
      <vt:lpstr>Indtastning stub</vt:lpstr>
      <vt:lpstr>Indtastning grøn</vt:lpstr>
      <vt:lpstr>Dybde &amp; bredde stub</vt:lpstr>
      <vt:lpstr>Dybde &amp; bredde grønjord</vt:lpstr>
      <vt:lpstr>Resultat stub</vt:lpstr>
      <vt:lpstr>Resultat grøn</vt:lpstr>
      <vt:lpstr>Samlet resultat</vt:lpstr>
      <vt:lpstr>Resultat stub NM</vt:lpstr>
      <vt:lpstr>Resultat grøn NM</vt:lpstr>
      <vt:lpstr>Samlet resultat NM</vt:lpstr>
      <vt:lpstr>Udregning af resultater</vt:lpstr>
      <vt:lpstr>Ark1</vt:lpstr>
      <vt:lpstr>ager_grøn</vt:lpstr>
      <vt:lpstr>ager_stub</vt:lpstr>
      <vt:lpstr>'Dybde &amp; bredde stub'!Udskriftsområde</vt:lpstr>
      <vt:lpstr>'Indtastning grøn'!Udskriftsområde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Preben Dahl</dc:creator>
  <cp:lastModifiedBy>metteacer@outlook.dk</cp:lastModifiedBy>
  <cp:lastPrinted>2012-09-24T15:25:40Z</cp:lastPrinted>
  <dcterms:created xsi:type="dcterms:W3CDTF">2011-04-22T22:36:16Z</dcterms:created>
  <dcterms:modified xsi:type="dcterms:W3CDTF">2020-11-02T21:21:58Z</dcterms:modified>
</cp:coreProperties>
</file>