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1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23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T53" i="9" s="1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81" i="9" l="1"/>
  <c r="BM3" i="7" s="1"/>
  <c r="AA49" i="9"/>
  <c r="G3" i="8" s="1"/>
  <c r="AA57" i="9"/>
  <c r="S3" i="8" s="1"/>
  <c r="S49" i="9"/>
  <c r="S48" i="9"/>
  <c r="S47" i="9"/>
  <c r="T49" i="9"/>
  <c r="S46" i="9"/>
  <c r="AA50" i="9" s="1"/>
  <c r="J3" i="8" s="1"/>
  <c r="T50" i="9"/>
  <c r="W51" i="9" s="1"/>
  <c r="K3" i="7" s="1"/>
  <c r="T51" i="9"/>
  <c r="T52" i="9"/>
  <c r="W53" i="9"/>
  <c r="M3" i="7" s="1"/>
  <c r="AA77" i="9"/>
  <c r="BG3" i="8" s="1"/>
  <c r="AA61" i="9"/>
  <c r="AQ3" i="8" s="1"/>
  <c r="AA70" i="9"/>
  <c r="AX3" i="8" s="1"/>
  <c r="AA56" i="9"/>
  <c r="R3" i="8" s="1"/>
  <c r="W75" i="9"/>
  <c r="BE3" i="7" s="1"/>
  <c r="AT30" i="9"/>
  <c r="AT29" i="9"/>
  <c r="W60" i="9"/>
  <c r="AA59" i="9"/>
  <c r="W3" i="8" s="1"/>
  <c r="AA53" i="9"/>
  <c r="M3" i="8" s="1"/>
  <c r="AT38" i="9"/>
  <c r="W47" i="9"/>
  <c r="E3" i="7" s="1"/>
  <c r="W50" i="9"/>
  <c r="J3" i="7" s="1"/>
  <c r="W52" i="9"/>
  <c r="L3" i="7" s="1"/>
  <c r="W61" i="9"/>
  <c r="Y3" i="7" s="1"/>
  <c r="W74" i="9"/>
  <c r="BD3" i="7" s="1"/>
  <c r="AA78" i="9"/>
  <c r="BJ3" i="8" s="1"/>
  <c r="AA74" i="9"/>
  <c r="BD3" i="8" s="1"/>
  <c r="AA60" i="9"/>
  <c r="X3" i="8" s="1"/>
  <c r="W49" i="9"/>
  <c r="G3" i="7" s="1"/>
  <c r="AA48" i="9"/>
  <c r="F3" i="8" s="1"/>
  <c r="AA55" i="9"/>
  <c r="Q3" i="8" s="1"/>
  <c r="AA46" i="9"/>
  <c r="D3" i="8" s="1"/>
  <c r="AT25" i="9"/>
  <c r="AT33" i="9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W89" i="9"/>
  <c r="BY3" i="7" s="1"/>
  <c r="W82" i="9"/>
  <c r="BP3" i="7" s="1"/>
  <c r="W83" i="9"/>
  <c r="BQ3" i="7" s="1"/>
  <c r="W72" i="9"/>
  <c r="AZ3" i="7" s="1"/>
  <c r="AA88" i="9"/>
  <c r="BX3" i="8" s="1"/>
  <c r="W84" i="9"/>
  <c r="BR3" i="7" s="1"/>
  <c r="W73" i="9"/>
  <c r="BA3" i="7" s="1"/>
  <c r="AA89" i="9"/>
  <c r="BY3" i="8" s="1"/>
  <c r="W85" i="9"/>
  <c r="BS3" i="7" s="1"/>
  <c r="W56" i="9"/>
  <c r="R3" i="7" s="1"/>
  <c r="W88" i="9"/>
  <c r="BX3" i="7" s="1"/>
  <c r="W87" i="9"/>
  <c r="CB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CC3" i="8"/>
  <c r="AO3" i="8"/>
  <c r="AI3" i="8"/>
  <c r="AP3" i="7"/>
  <c r="AJ3" i="7"/>
  <c r="AD3" i="7"/>
  <c r="X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W54" i="9" l="1"/>
  <c r="P3" i="7" s="1"/>
  <c r="AA86" i="9"/>
  <c r="AA75" i="9"/>
  <c r="BE3" i="8" s="1"/>
  <c r="AA47" i="9"/>
  <c r="E3" i="8" s="1"/>
  <c r="AA58" i="9"/>
  <c r="W70" i="9"/>
  <c r="AX3" i="7" s="1"/>
  <c r="AA81" i="9"/>
  <c r="BM3" i="8" s="1"/>
  <c r="AA83" i="9"/>
  <c r="BQ3" i="8" s="1"/>
  <c r="AA79" i="9"/>
  <c r="BK3" i="8" s="1"/>
  <c r="Y3" i="8"/>
  <c r="BV3" i="7"/>
  <c r="W55" i="9"/>
  <c r="Q3" i="7" s="1"/>
  <c r="W79" i="9"/>
  <c r="BK3" i="7" s="1"/>
  <c r="W78" i="9"/>
  <c r="BJ3" i="7" s="1"/>
  <c r="W58" i="9"/>
  <c r="W59" i="9"/>
  <c r="W76" i="9"/>
  <c r="BF3" i="7" s="1"/>
  <c r="AA80" i="9"/>
  <c r="BL3" i="8" s="1"/>
  <c r="AA52" i="9"/>
  <c r="L3" i="8" s="1"/>
  <c r="W48" i="9"/>
  <c r="F3" i="7" s="1"/>
  <c r="AA72" i="9"/>
  <c r="AZ3" i="8" s="1"/>
  <c r="AA84" i="9"/>
  <c r="BR3" i="8" s="1"/>
  <c r="AE3" i="8"/>
  <c r="BW3" i="7"/>
  <c r="W46" i="9"/>
  <c r="D3" i="7" s="1"/>
  <c r="AA85" i="9"/>
  <c r="BS3" i="8" s="1"/>
  <c r="AK3" i="8"/>
  <c r="AA87" i="9"/>
  <c r="CB3" i="8" s="1"/>
  <c r="AA73" i="9"/>
  <c r="BA3" i="8" s="1"/>
  <c r="AA82" i="9"/>
  <c r="BP3" i="8" s="1"/>
  <c r="AA71" i="9"/>
  <c r="AY3" i="8" s="1"/>
  <c r="W71" i="9"/>
  <c r="AY3" i="7" s="1"/>
  <c r="AA54" i="9"/>
  <c r="P3" i="8" s="1"/>
  <c r="AA51" i="9"/>
  <c r="K3" i="8" s="1"/>
  <c r="CD3" i="8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AO3" i="7" l="1"/>
  <c r="AI3" i="7"/>
  <c r="AC3" i="7"/>
  <c r="W3" i="7"/>
  <c r="V3" i="7"/>
  <c r="AH3" i="7"/>
  <c r="AN3" i="7"/>
  <c r="AB3" i="7"/>
  <c r="AH3" i="8"/>
  <c r="AB3" i="8"/>
  <c r="V3" i="8"/>
  <c r="AN3" i="8"/>
  <c r="BV3" i="8"/>
  <c r="CA3" i="8"/>
  <c r="M49" i="9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43" i="9" a="1"/>
  <c r="BA3" i="9" a="1"/>
  <c r="BE3" i="9" a="1"/>
  <c r="BE43" i="9" a="1"/>
  <c r="AZ3" i="9" a="1"/>
  <c r="BF43" i="9" a="1"/>
  <c r="BF3" i="9" a="1"/>
  <c r="AZ4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B3" i="9" a="1"/>
  <c r="BS49" i="9" l="1"/>
  <c r="BR75" i="9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Z32" i="9" l="1"/>
  <c r="E40" i="18" s="1"/>
  <c r="BX32" i="9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 l="1"/>
  <c r="C31" i="18" s="1"/>
  <c r="A31" i="18"/>
  <c r="CA23" i="9"/>
  <c r="F31" i="18" s="1"/>
  <c r="BY23" i="9"/>
  <c r="D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31" i="18" l="1"/>
  <c r="I31" i="18" s="1"/>
  <c r="H28" i="18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<sst xmlns="http://schemas.openxmlformats.org/spreadsheetml/2006/main" count="1474" uniqueCount="154">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</sst>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6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</cellStyleXfs>
  <cellXfs count="37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4" fillId="2" borderId="0" xfId="0" applyFont="1" applyFill="1" applyBorder="1" applyAlignment="1" applyProtection="1">
      <protection locked="0"/>
    </xf>
    <xf numFmtId="0" fontId="14" fillId="3" borderId="0" xfId="0" applyFont="1" applyFill="1" applyBorder="1" applyAlignment="1" applyProtection="1"/>
    <xf numFmtId="0" fontId="0" fillId="2" borderId="0" xfId="0" applyFill="1"/>
    <xf numFmtId="166" fontId="2" fillId="0" borderId="0" xfId="5" applyNumberFormat="1" applyFont="1" applyFill="1" applyProtection="1"/>
    <xf numFmtId="0" fontId="16" fillId="0" borderId="0" xfId="0" applyFont="1" applyFill="1" applyProtection="1"/>
    <xf numFmtId="0" fontId="0" fillId="0" borderId="0" xfId="0" applyProtection="1"/>
    <xf numFmtId="0" fontId="17" fillId="0" borderId="0" xfId="0" applyFont="1" applyBorder="1" applyProtection="1"/>
    <xf numFmtId="0" fontId="0" fillId="0" borderId="0" xfId="0" applyBorder="1" applyProtection="1"/>
    <xf numFmtId="0" fontId="17" fillId="0" borderId="0" xfId="0" applyFont="1" applyProtection="1"/>
    <xf numFmtId="0" fontId="1" fillId="0" borderId="0" xfId="0" applyFont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8" fillId="0" borderId="0" xfId="0" applyFont="1" applyBorder="1" applyProtection="1"/>
    <xf numFmtId="0" fontId="19" fillId="0" borderId="0" xfId="0" applyFont="1" applyBorder="1" applyProtection="1"/>
    <xf numFmtId="0" fontId="2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1" fillId="0" borderId="0" xfId="0" applyFont="1" applyAlignment="1" applyProtection="1">
      <alignment horizontal="center" vertical="top"/>
    </xf>
    <xf numFmtId="0" fontId="21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top"/>
    </xf>
    <xf numFmtId="0" fontId="22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3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3" fillId="0" borderId="0" xfId="0" applyFont="1" applyBorder="1" applyAlignment="1" applyProtection="1"/>
    <xf numFmtId="166" fontId="4" fillId="2" borderId="0" xfId="5" applyNumberFormat="1" applyFont="1" applyFill="1" applyBorder="1" applyProtection="1"/>
    <xf numFmtId="166" fontId="2" fillId="0" borderId="0" xfId="5" applyNumberFormat="1" applyFont="1" applyBorder="1" applyProtection="1"/>
    <xf numFmtId="0" fontId="15" fillId="3" borderId="0" xfId="0" applyFont="1" applyFill="1" applyBorder="1" applyAlignment="1" applyProtection="1">
      <alignment horizontal="center"/>
    </xf>
    <xf numFmtId="166" fontId="15" fillId="0" borderId="25" xfId="4" applyNumberFormat="1" applyFont="1" applyFill="1" applyBorder="1" applyAlignment="1" applyProtection="1">
      <alignment horizontal="center"/>
    </xf>
    <xf numFmtId="166" fontId="15" fillId="0" borderId="26" xfId="4" applyNumberFormat="1" applyFont="1" applyFill="1" applyBorder="1" applyAlignment="1" applyProtection="1">
      <alignment horizontal="center"/>
    </xf>
    <xf numFmtId="166" fontId="2" fillId="0" borderId="0" xfId="5" applyNumberFormat="1" applyFill="1" applyProtection="1"/>
    <xf numFmtId="166" fontId="2" fillId="0" borderId="31" xfId="5" applyNumberFormat="1" applyFill="1" applyBorder="1" applyAlignment="1" applyProtection="1">
      <alignment horizontal="left"/>
    </xf>
    <xf numFmtId="166" fontId="2" fillId="0" borderId="31" xfId="5" applyNumberFormat="1" applyFill="1" applyBorder="1" applyProtection="1"/>
    <xf numFmtId="167" fontId="2" fillId="0" borderId="0" xfId="5" applyNumberFormat="1" applyFill="1" applyProtection="1"/>
    <xf numFmtId="0" fontId="2" fillId="0" borderId="0" xfId="5" applyFill="1" applyProtection="1"/>
    <xf numFmtId="166" fontId="4" fillId="0" borderId="0" xfId="5" applyNumberFormat="1" applyFont="1" applyFill="1" applyAlignment="1" applyProtection="1">
      <alignment horizontal="left"/>
    </xf>
    <xf numFmtId="166" fontId="2" fillId="0" borderId="0" xfId="5" applyNumberFormat="1" applyFill="1" applyBorder="1" applyProtection="1"/>
    <xf numFmtId="166" fontId="2" fillId="0" borderId="0" xfId="5" applyNumberFormat="1" applyFill="1" applyBorder="1" applyAlignment="1" applyProtection="1">
      <alignment horizontal="center"/>
    </xf>
    <xf numFmtId="166" fontId="2" fillId="0" borderId="32" xfId="5" applyNumberFormat="1" applyFill="1" applyBorder="1" applyProtection="1"/>
    <xf numFmtId="166" fontId="2" fillId="0" borderId="33" xfId="5" applyNumberFormat="1" applyFont="1" applyFill="1" applyBorder="1" applyAlignment="1" applyProtection="1">
      <alignment horizontal="left"/>
    </xf>
    <xf numFmtId="166" fontId="4" fillId="0" borderId="33" xfId="5" applyNumberFormat="1" applyFont="1" applyFill="1" applyBorder="1" applyAlignment="1" applyProtection="1">
      <alignment horizontal="center"/>
    </xf>
    <xf numFmtId="0" fontId="4" fillId="0" borderId="33" xfId="5" applyNumberFormat="1" applyFont="1" applyFill="1" applyBorder="1" applyAlignment="1" applyProtection="1">
      <alignment horizontal="center"/>
    </xf>
    <xf numFmtId="166" fontId="2" fillId="0" borderId="34" xfId="5" applyNumberFormat="1" applyFill="1" applyBorder="1" applyProtection="1"/>
    <xf numFmtId="166" fontId="2" fillId="0" borderId="35" xfId="5" applyNumberFormat="1" applyFill="1" applyBorder="1" applyProtection="1"/>
    <xf numFmtId="0" fontId="4" fillId="0" borderId="10" xfId="5" applyNumberFormat="1" applyFont="1" applyFill="1" applyBorder="1" applyAlignment="1" applyProtection="1">
      <alignment horizontal="left"/>
    </xf>
    <xf numFmtId="166" fontId="2" fillId="0" borderId="10" xfId="5" applyNumberFormat="1" applyFill="1" applyBorder="1" applyAlignment="1" applyProtection="1">
      <alignment horizontal="center"/>
    </xf>
    <xf numFmtId="166" fontId="2" fillId="0" borderId="26" xfId="5" applyNumberFormat="1" applyFill="1" applyBorder="1" applyAlignment="1" applyProtection="1">
      <alignment horizontal="center"/>
    </xf>
    <xf numFmtId="166" fontId="2" fillId="0" borderId="3" xfId="5" applyNumberFormat="1" applyFill="1" applyBorder="1" applyProtection="1"/>
    <xf numFmtId="166" fontId="2" fillId="0" borderId="36" xfId="5" applyNumberFormat="1" applyFont="1" applyFill="1" applyBorder="1" applyProtection="1"/>
    <xf numFmtId="166" fontId="2" fillId="0" borderId="37" xfId="5" applyNumberFormat="1" applyFill="1" applyBorder="1" applyProtection="1">
      <protection locked="0"/>
    </xf>
    <xf numFmtId="166" fontId="2" fillId="0" borderId="38" xfId="5" applyNumberFormat="1" applyFill="1" applyBorder="1" applyProtection="1">
      <protection locked="0"/>
    </xf>
    <xf numFmtId="166" fontId="2" fillId="0" borderId="39" xfId="5" applyNumberFormat="1" applyFill="1" applyBorder="1" applyProtection="1"/>
    <xf numFmtId="166" fontId="2" fillId="0" borderId="40" xfId="5" applyNumberFormat="1" applyFill="1" applyBorder="1" applyProtection="1"/>
    <xf numFmtId="166" fontId="2" fillId="0" borderId="36" xfId="5" applyNumberFormat="1" applyFill="1" applyBorder="1" applyProtection="1"/>
    <xf numFmtId="166" fontId="2" fillId="0" borderId="11" xfId="5" applyNumberFormat="1" applyFill="1" applyBorder="1" applyProtection="1">
      <protection locked="0"/>
    </xf>
    <xf numFmtId="166" fontId="2" fillId="0" borderId="7" xfId="5" applyNumberFormat="1" applyFill="1" applyBorder="1" applyProtection="1">
      <protection locked="0"/>
    </xf>
    <xf numFmtId="166" fontId="2" fillId="0" borderId="41" xfId="5" applyNumberFormat="1" applyFill="1" applyBorder="1" applyProtection="1"/>
    <xf numFmtId="166" fontId="2" fillId="0" borderId="42" xfId="5" applyNumberFormat="1" applyFill="1" applyBorder="1" applyProtection="1"/>
    <xf numFmtId="166" fontId="2" fillId="0" borderId="43" xfId="5" applyNumberFormat="1" applyFill="1" applyBorder="1" applyProtection="1"/>
    <xf numFmtId="1" fontId="2" fillId="0" borderId="0" xfId="5" applyNumberFormat="1" applyFill="1" applyProtection="1"/>
    <xf numFmtId="166" fontId="2" fillId="0" borderId="27" xfId="5" applyNumberFormat="1" applyFill="1" applyBorder="1" applyProtection="1">
      <protection locked="0"/>
    </xf>
    <xf numFmtId="166" fontId="2" fillId="0" borderId="28" xfId="5" applyNumberFormat="1" applyFill="1" applyBorder="1" applyProtection="1">
      <protection locked="0"/>
    </xf>
    <xf numFmtId="166" fontId="5" fillId="0" borderId="3" xfId="5" applyNumberFormat="1" applyFont="1" applyFill="1" applyBorder="1" applyProtection="1"/>
    <xf numFmtId="166" fontId="5" fillId="0" borderId="16" xfId="5" applyNumberFormat="1" applyFont="1" applyFill="1" applyBorder="1" applyProtection="1"/>
    <xf numFmtId="166" fontId="5" fillId="0" borderId="4" xfId="5" applyNumberFormat="1" applyFont="1" applyFill="1" applyBorder="1" applyProtection="1"/>
    <xf numFmtId="166" fontId="2" fillId="0" borderId="4" xfId="5" applyNumberFormat="1" applyFill="1" applyBorder="1" applyProtection="1"/>
    <xf numFmtId="166" fontId="2" fillId="0" borderId="3" xfId="5" applyNumberFormat="1" applyFont="1" applyFill="1" applyBorder="1" applyProtection="1"/>
    <xf numFmtId="166" fontId="4" fillId="0" borderId="1" xfId="5" applyNumberFormat="1" applyFont="1" applyFill="1" applyBorder="1" applyProtection="1"/>
    <xf numFmtId="166" fontId="4" fillId="0" borderId="2" xfId="5" applyNumberFormat="1" applyFont="1" applyFill="1" applyBorder="1" applyAlignment="1" applyProtection="1">
      <alignment horizontal="left"/>
    </xf>
    <xf numFmtId="166" fontId="4" fillId="0" borderId="3" xfId="5" applyNumberFormat="1" applyFont="1" applyFill="1" applyBorder="1" applyProtection="1"/>
    <xf numFmtId="166" fontId="4" fillId="0" borderId="0" xfId="5" applyNumberFormat="1" applyFont="1" applyFill="1" applyProtection="1"/>
    <xf numFmtId="1" fontId="4" fillId="0" borderId="0" xfId="5" applyNumberFormat="1" applyFont="1" applyFill="1" applyProtection="1"/>
    <xf numFmtId="166" fontId="2" fillId="0" borderId="13" xfId="5" applyNumberFormat="1" applyFill="1" applyBorder="1" applyProtection="1"/>
    <xf numFmtId="166" fontId="2" fillId="0" borderId="13" xfId="5" applyNumberFormat="1" applyFill="1" applyBorder="1" applyAlignment="1" applyProtection="1">
      <alignment horizontal="center"/>
    </xf>
    <xf numFmtId="165" fontId="4" fillId="0" borderId="10" xfId="5" applyNumberFormat="1" applyFont="1" applyFill="1" applyBorder="1" applyAlignment="1" applyProtection="1">
      <alignment horizontal="left"/>
    </xf>
    <xf numFmtId="166" fontId="2" fillId="0" borderId="0" xfId="5" applyNumberFormat="1" applyFont="1" applyFill="1" applyBorder="1" applyAlignment="1" applyProtection="1"/>
    <xf numFmtId="0" fontId="24" fillId="0" borderId="0" xfId="0" applyFont="1" applyProtection="1"/>
    <xf numFmtId="0" fontId="23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5" fillId="3" borderId="3" xfId="0" applyNumberFormat="1" applyFont="1" applyFill="1" applyBorder="1" applyAlignment="1" applyProtection="1">
      <alignment horizontal="left"/>
    </xf>
    <xf numFmtId="1" fontId="14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5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6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5" fillId="3" borderId="3" xfId="0" applyNumberFormat="1" applyFont="1" applyFill="1" applyBorder="1" applyAlignment="1" applyProtection="1">
      <alignment textRotation="90"/>
    </xf>
    <xf numFmtId="49" fontId="15" fillId="3" borderId="3" xfId="0" applyNumberFormat="1" applyFont="1" applyFill="1" applyBorder="1" applyProtection="1"/>
    <xf numFmtId="0" fontId="14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4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4" fillId="0" borderId="47" xfId="0" applyFont="1" applyFill="1" applyBorder="1" applyAlignment="1" applyProtection="1"/>
    <xf numFmtId="0" fontId="14" fillId="0" borderId="0" xfId="0" applyFont="1" applyFill="1" applyBorder="1" applyAlignment="1" applyProtection="1"/>
    <xf numFmtId="0" fontId="21" fillId="0" borderId="0" xfId="0" applyFont="1" applyAlignment="1" applyProtection="1">
      <alignment horizontal="center" vertical="top"/>
    </xf>
    <xf numFmtId="166" fontId="27" fillId="3" borderId="30" xfId="5" applyNumberFormat="1" applyFont="1" applyFill="1" applyBorder="1" applyAlignment="1" applyProtection="1">
      <alignment horizontal="center"/>
    </xf>
    <xf numFmtId="166" fontId="27" fillId="3" borderId="30" xfId="5" applyNumberFormat="1" applyFont="1" applyFill="1" applyBorder="1" applyAlignment="1" applyProtection="1"/>
    <xf numFmtId="0" fontId="27" fillId="3" borderId="30" xfId="5" applyNumberFormat="1" applyFont="1" applyFill="1" applyBorder="1" applyAlignment="1" applyProtection="1">
      <alignment horizontal="center"/>
    </xf>
    <xf numFmtId="0" fontId="28" fillId="0" borderId="0" xfId="0" applyFont="1" applyBorder="1" applyProtection="1"/>
    <xf numFmtId="0" fontId="28" fillId="0" borderId="0" xfId="0" applyFont="1" applyProtection="1"/>
    <xf numFmtId="166" fontId="30" fillId="2" borderId="0" xfId="5" applyNumberFormat="1" applyFont="1" applyFill="1" applyBorder="1" applyAlignment="1" applyProtection="1">
      <alignment horizontal="center" textRotation="90"/>
    </xf>
    <xf numFmtId="166" fontId="31" fillId="3" borderId="15" xfId="5" applyNumberFormat="1" applyFont="1" applyFill="1" applyBorder="1" applyAlignment="1" applyProtection="1">
      <alignment horizontal="center" textRotation="90"/>
    </xf>
    <xf numFmtId="166" fontId="31" fillId="3" borderId="53" xfId="5" applyNumberFormat="1" applyFont="1" applyFill="1" applyBorder="1" applyAlignment="1" applyProtection="1">
      <alignment horizontal="center" textRotation="90"/>
    </xf>
    <xf numFmtId="166" fontId="27" fillId="3" borderId="0" xfId="4" applyNumberFormat="1" applyFont="1" applyFill="1" applyBorder="1" applyAlignment="1" applyProtection="1">
      <alignment horizontal="center"/>
    </xf>
    <xf numFmtId="49" fontId="27" fillId="3" borderId="3" xfId="0" applyNumberFormat="1" applyFont="1" applyFill="1" applyBorder="1" applyAlignment="1" applyProtection="1"/>
    <xf numFmtId="49" fontId="27" fillId="3" borderId="3" xfId="0" applyNumberFormat="1" applyFont="1" applyFill="1" applyBorder="1" applyProtection="1"/>
    <xf numFmtId="49" fontId="27" fillId="3" borderId="1" xfId="0" applyNumberFormat="1" applyFont="1" applyFill="1" applyBorder="1" applyAlignment="1" applyProtection="1"/>
    <xf numFmtId="0" fontId="27" fillId="3" borderId="3" xfId="0" applyFont="1" applyFill="1" applyBorder="1" applyProtection="1"/>
    <xf numFmtId="49" fontId="27" fillId="3" borderId="2" xfId="0" applyNumberFormat="1" applyFont="1" applyFill="1" applyBorder="1" applyAlignment="1" applyProtection="1"/>
    <xf numFmtId="0" fontId="28" fillId="0" borderId="3" xfId="0" applyFont="1" applyFill="1" applyBorder="1" applyAlignment="1" applyProtection="1">
      <alignment horizontal="left" indent="1"/>
      <protection locked="0"/>
    </xf>
    <xf numFmtId="0" fontId="28" fillId="0" borderId="3" xfId="1" applyNumberFormat="1" applyFont="1" applyFill="1" applyBorder="1" applyAlignment="1" applyProtection="1">
      <alignment horizontal="left" indent="1"/>
      <protection locked="0"/>
    </xf>
    <xf numFmtId="1" fontId="28" fillId="0" borderId="1" xfId="0" applyNumberFormat="1" applyFont="1" applyFill="1" applyBorder="1" applyAlignment="1" applyProtection="1">
      <alignment horizontal="center"/>
      <protection locked="0"/>
    </xf>
    <xf numFmtId="0" fontId="28" fillId="2" borderId="3" xfId="0" applyFont="1" applyFill="1" applyBorder="1" applyProtection="1">
      <protection locked="0"/>
    </xf>
    <xf numFmtId="0" fontId="28" fillId="0" borderId="3" xfId="0" applyNumberFormat="1" applyFont="1" applyBorder="1" applyProtection="1">
      <protection locked="0"/>
    </xf>
    <xf numFmtId="0" fontId="28" fillId="0" borderId="2" xfId="0" applyNumberFormat="1" applyFont="1" applyBorder="1" applyAlignment="1" applyProtection="1">
      <alignment horizontal="center"/>
      <protection locked="0"/>
    </xf>
    <xf numFmtId="166" fontId="28" fillId="0" borderId="2" xfId="0" applyNumberFormat="1" applyFont="1" applyFill="1" applyBorder="1" applyProtection="1">
      <protection locked="0"/>
    </xf>
    <xf numFmtId="0" fontId="28" fillId="0" borderId="3" xfId="0" applyFont="1" applyBorder="1" applyProtection="1">
      <protection locked="0"/>
    </xf>
    <xf numFmtId="0" fontId="28" fillId="0" borderId="3" xfId="0" applyNumberFormat="1" applyFont="1" applyFill="1" applyBorder="1" applyAlignment="1" applyProtection="1">
      <alignment horizontal="left" indent="1"/>
      <protection locked="0"/>
    </xf>
    <xf numFmtId="0" fontId="29" fillId="0" borderId="3" xfId="0" applyNumberFormat="1" applyFont="1" applyBorder="1" applyProtection="1">
      <protection locked="0"/>
    </xf>
    <xf numFmtId="0" fontId="29" fillId="0" borderId="2" xfId="0" applyNumberFormat="1" applyFont="1" applyBorder="1" applyAlignment="1" applyProtection="1">
      <alignment horizontal="center"/>
      <protection locked="0"/>
    </xf>
    <xf numFmtId="166" fontId="29" fillId="0" borderId="2" xfId="0" applyNumberFormat="1" applyFont="1" applyFill="1" applyBorder="1" applyProtection="1">
      <protection locked="0"/>
    </xf>
    <xf numFmtId="0" fontId="27" fillId="0" borderId="13" xfId="0" applyFont="1" applyBorder="1" applyAlignment="1" applyProtection="1">
      <alignment horizontal="center"/>
    </xf>
    <xf numFmtId="0" fontId="28" fillId="0" borderId="0" xfId="0" applyFont="1" applyFill="1" applyBorder="1" applyProtection="1"/>
    <xf numFmtId="166" fontId="30" fillId="0" borderId="0" xfId="5" applyNumberFormat="1" applyFont="1" applyFill="1" applyBorder="1" applyAlignment="1" applyProtection="1">
      <alignment horizontal="center" textRotation="90"/>
    </xf>
    <xf numFmtId="0" fontId="26" fillId="0" borderId="0" xfId="0" applyFont="1" applyBorder="1" applyAlignment="1" applyProtection="1">
      <alignment vertical="center"/>
    </xf>
    <xf numFmtId="0" fontId="28" fillId="4" borderId="0" xfId="0" applyFont="1" applyFill="1" applyBorder="1" applyProtection="1"/>
    <xf numFmtId="0" fontId="27" fillId="4" borderId="57" xfId="0" applyFont="1" applyFill="1" applyBorder="1" applyAlignment="1" applyProtection="1">
      <alignment horizontal="center"/>
    </xf>
    <xf numFmtId="0" fontId="27" fillId="0" borderId="58" xfId="0" applyFont="1" applyFill="1" applyBorder="1" applyAlignment="1" applyProtection="1">
      <alignment horizontal="center"/>
    </xf>
    <xf numFmtId="0" fontId="28" fillId="5" borderId="0" xfId="0" applyFont="1" applyFill="1" applyBorder="1" applyProtection="1"/>
    <xf numFmtId="0" fontId="27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14" fontId="27" fillId="0" borderId="0" xfId="0" applyNumberFormat="1" applyFont="1" applyBorder="1" applyAlignment="1" applyProtection="1">
      <alignment horizontal="left" vertical="center"/>
    </xf>
    <xf numFmtId="0" fontId="27" fillId="3" borderId="49" xfId="5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5" fillId="0" borderId="17" xfId="0" applyFont="1" applyBorder="1" applyAlignment="1">
      <alignment horizontal="left"/>
    </xf>
    <xf numFmtId="0" fontId="27" fillId="3" borderId="70" xfId="5" applyNumberFormat="1" applyFont="1" applyFill="1" applyBorder="1" applyAlignment="1" applyProtection="1">
      <alignment horizontal="center"/>
    </xf>
    <xf numFmtId="0" fontId="27" fillId="3" borderId="75" xfId="5" applyNumberFormat="1" applyFont="1" applyFill="1" applyBorder="1" applyAlignment="1" applyProtection="1">
      <alignment horizontal="center"/>
    </xf>
    <xf numFmtId="0" fontId="27" fillId="3" borderId="76" xfId="5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6" fillId="0" borderId="21" xfId="0" applyFont="1" applyBorder="1"/>
    <xf numFmtId="0" fontId="16" fillId="0" borderId="24" xfId="0" applyFont="1" applyBorder="1"/>
    <xf numFmtId="0" fontId="33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7" fillId="0" borderId="32" xfId="0" applyFont="1" applyFill="1" applyBorder="1" applyAlignment="1" applyProtection="1">
      <alignment horizontal="center" vertical="center"/>
    </xf>
    <xf numFmtId="0" fontId="28" fillId="0" borderId="13" xfId="0" applyFont="1" applyFill="1" applyBorder="1" applyAlignment="1" applyProtection="1">
      <alignment horizontal="center" vertical="center"/>
    </xf>
    <xf numFmtId="166" fontId="30" fillId="0" borderId="56" xfId="5" applyNumberFormat="1" applyFont="1" applyFill="1" applyBorder="1" applyAlignment="1" applyProtection="1">
      <alignment horizontal="center" vertical="center"/>
    </xf>
    <xf numFmtId="0" fontId="27" fillId="3" borderId="48" xfId="5" applyNumberFormat="1" applyFont="1" applyFill="1" applyBorder="1" applyAlignment="1" applyProtection="1">
      <alignment horizontal="center"/>
    </xf>
    <xf numFmtId="0" fontId="27" fillId="3" borderId="55" xfId="5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4" fillId="2" borderId="0" xfId="0" applyNumberFormat="1" applyFont="1" applyFill="1" applyAlignment="1" applyProtection="1"/>
    <xf numFmtId="0" fontId="28" fillId="0" borderId="0" xfId="0" applyFont="1" applyFill="1" applyBorder="1" applyAlignment="1" applyProtection="1">
      <alignment horizontal="center" vertical="center"/>
    </xf>
    <xf numFmtId="166" fontId="15" fillId="0" borderId="13" xfId="4" applyNumberFormat="1" applyFont="1" applyFill="1" applyBorder="1" applyAlignment="1" applyProtection="1">
      <alignment horizontal="center"/>
    </xf>
    <xf numFmtId="166" fontId="15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7" fillId="0" borderId="0" xfId="5" applyNumberFormat="1" applyFont="1" applyFill="1" applyBorder="1" applyAlignment="1" applyProtection="1">
      <alignment horizontal="center"/>
    </xf>
    <xf numFmtId="166" fontId="30" fillId="0" borderId="0" xfId="5" applyNumberFormat="1" applyFont="1" applyFill="1" applyBorder="1" applyAlignment="1" applyProtection="1">
      <alignment horizontal="center" vertical="center"/>
    </xf>
    <xf numFmtId="0" fontId="27" fillId="0" borderId="58" xfId="0" applyFont="1" applyFill="1" applyBorder="1" applyAlignment="1" applyProtection="1">
      <alignment horizontal="center" textRotation="90"/>
    </xf>
    <xf numFmtId="0" fontId="27" fillId="0" borderId="53" xfId="0" applyFont="1" applyFill="1" applyBorder="1" applyAlignment="1" applyProtection="1">
      <alignment horizontal="center" textRotation="90"/>
    </xf>
    <xf numFmtId="166" fontId="30" fillId="0" borderId="78" xfId="5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7" fillId="3" borderId="73" xfId="5" applyNumberFormat="1" applyFont="1" applyFill="1" applyBorder="1" applyAlignment="1" applyProtection="1"/>
    <xf numFmtId="166" fontId="30" fillId="0" borderId="0" xfId="5" applyNumberFormat="1" applyFont="1" applyFill="1" applyBorder="1" applyAlignment="1" applyProtection="1">
      <alignment vertical="center"/>
    </xf>
    <xf numFmtId="166" fontId="30" fillId="0" borderId="0" xfId="5" applyNumberFormat="1" applyFont="1" applyFill="1" applyBorder="1" applyAlignment="1" applyProtection="1">
      <alignment textRotation="90"/>
    </xf>
    <xf numFmtId="0" fontId="32" fillId="0" borderId="0" xfId="0" applyFont="1" applyFill="1" applyBorder="1" applyAlignment="1">
      <alignment textRotation="90"/>
    </xf>
    <xf numFmtId="0" fontId="27" fillId="0" borderId="0" xfId="5" applyNumberFormat="1" applyFont="1" applyFill="1" applyBorder="1" applyAlignment="1" applyProtection="1"/>
    <xf numFmtId="0" fontId="27" fillId="0" borderId="6" xfId="0" applyFont="1" applyFill="1" applyBorder="1" applyAlignment="1" applyProtection="1">
      <alignment horizontal="center" vertical="center"/>
    </xf>
    <xf numFmtId="0" fontId="27" fillId="0" borderId="48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7" fillId="3" borderId="59" xfId="5" applyNumberFormat="1" applyFont="1" applyFill="1" applyBorder="1" applyAlignment="1" applyProtection="1">
      <alignment horizontal="center"/>
    </xf>
    <xf numFmtId="0" fontId="14" fillId="3" borderId="3" xfId="0" applyNumberFormat="1" applyFont="1" applyFill="1" applyBorder="1" applyAlignment="1" applyProtection="1"/>
    <xf numFmtId="166" fontId="14" fillId="3" borderId="3" xfId="0" applyNumberFormat="1" applyFont="1" applyFill="1" applyBorder="1" applyAlignment="1" applyProtection="1">
      <alignment horizontal="center"/>
    </xf>
    <xf numFmtId="0" fontId="27" fillId="3" borderId="48" xfId="5" applyNumberFormat="1" applyFont="1" applyFill="1" applyBorder="1" applyAlignment="1" applyProtection="1">
      <alignment horizontal="center"/>
    </xf>
    <xf numFmtId="0" fontId="27" fillId="3" borderId="55" xfId="5" applyNumberFormat="1" applyFont="1" applyFill="1" applyBorder="1" applyAlignment="1" applyProtection="1">
      <alignment horizontal="center"/>
    </xf>
    <xf numFmtId="0" fontId="27" fillId="3" borderId="49" xfId="5" applyNumberFormat="1" applyFont="1" applyFill="1" applyBorder="1" applyAlignment="1" applyProtection="1">
      <alignment horizontal="center"/>
    </xf>
    <xf numFmtId="0" fontId="14" fillId="3" borderId="4" xfId="5" applyNumberFormat="1" applyFont="1" applyFill="1" applyBorder="1" applyAlignment="1" applyProtection="1">
      <alignment horizontal="center"/>
    </xf>
    <xf numFmtId="0" fontId="14" fillId="3" borderId="4" xfId="5" applyNumberFormat="1" applyFont="1" applyFill="1" applyBorder="1" applyAlignment="1" applyProtection="1">
      <alignment horizontal="left"/>
    </xf>
    <xf numFmtId="1" fontId="15" fillId="3" borderId="9" xfId="5" applyNumberFormat="1" applyFont="1" applyFill="1" applyBorder="1" applyAlignment="1" applyProtection="1">
      <alignment horizontal="center"/>
    </xf>
    <xf numFmtId="166" fontId="14" fillId="3" borderId="14" xfId="4" applyNumberFormat="1" applyFont="1" applyFill="1" applyBorder="1" applyAlignment="1" applyProtection="1">
      <alignment horizontal="center"/>
      <protection locked="0"/>
    </xf>
    <xf numFmtId="166" fontId="14" fillId="3" borderId="4" xfId="4" applyNumberFormat="1" applyFont="1" applyFill="1" applyBorder="1" applyAlignment="1" applyProtection="1">
      <alignment horizontal="center"/>
      <protection locked="0"/>
    </xf>
    <xf numFmtId="166" fontId="14" fillId="3" borderId="29" xfId="4" applyNumberFormat="1" applyFont="1" applyFill="1" applyBorder="1" applyAlignment="1" applyProtection="1">
      <alignment horizontal="center"/>
      <protection locked="0"/>
    </xf>
    <xf numFmtId="166" fontId="15" fillId="3" borderId="13" xfId="4" applyNumberFormat="1" applyFont="1" applyFill="1" applyBorder="1" applyAlignment="1" applyProtection="1">
      <alignment horizontal="center"/>
    </xf>
    <xf numFmtId="166" fontId="15" fillId="3" borderId="16" xfId="4" applyNumberFormat="1" applyFont="1" applyFill="1" applyBorder="1" applyAlignment="1" applyProtection="1">
      <alignment horizontal="center"/>
    </xf>
    <xf numFmtId="166" fontId="15" fillId="3" borderId="25" xfId="4" applyNumberFormat="1" applyFont="1" applyFill="1" applyBorder="1" applyAlignment="1" applyProtection="1">
      <alignment horizontal="center"/>
    </xf>
    <xf numFmtId="166" fontId="15" fillId="3" borderId="6" xfId="4" applyNumberFormat="1" applyFont="1" applyFill="1" applyBorder="1" applyAlignment="1" applyProtection="1">
      <alignment horizontal="center"/>
    </xf>
    <xf numFmtId="166" fontId="14" fillId="3" borderId="14" xfId="1" applyNumberFormat="1" applyFont="1" applyFill="1" applyBorder="1" applyAlignment="1" applyProtection="1">
      <alignment horizontal="center"/>
      <protection locked="0"/>
    </xf>
    <xf numFmtId="166" fontId="14" fillId="3" borderId="4" xfId="1" applyNumberFormat="1" applyFont="1" applyFill="1" applyBorder="1" applyAlignment="1" applyProtection="1">
      <alignment horizontal="center"/>
      <protection locked="0"/>
    </xf>
    <xf numFmtId="166" fontId="14" fillId="3" borderId="29" xfId="1" applyNumberFormat="1" applyFont="1" applyFill="1" applyBorder="1" applyAlignment="1" applyProtection="1">
      <alignment horizontal="center"/>
      <protection locked="0"/>
    </xf>
    <xf numFmtId="166" fontId="14" fillId="3" borderId="16" xfId="1" applyNumberFormat="1" applyFont="1" applyFill="1" applyBorder="1" applyAlignment="1" applyProtection="1">
      <alignment horizontal="center"/>
      <protection locked="0"/>
    </xf>
    <xf numFmtId="166" fontId="14" fillId="3" borderId="61" xfId="1" applyNumberFormat="1" applyFont="1" applyFill="1" applyBorder="1" applyAlignment="1" applyProtection="1">
      <alignment horizontal="center"/>
    </xf>
    <xf numFmtId="166" fontId="14" fillId="0" borderId="4" xfId="1" applyNumberFormat="1" applyFont="1" applyFill="1" applyBorder="1" applyAlignment="1" applyProtection="1">
      <alignment horizontal="center"/>
      <protection locked="0"/>
    </xf>
    <xf numFmtId="166" fontId="14" fillId="0" borderId="29" xfId="1" applyNumberFormat="1" applyFont="1" applyFill="1" applyBorder="1" applyAlignment="1" applyProtection="1">
      <alignment horizontal="center"/>
      <protection locked="0"/>
    </xf>
    <xf numFmtId="0" fontId="35" fillId="0" borderId="0" xfId="0" applyFont="1" applyProtection="1"/>
    <xf numFmtId="0" fontId="14" fillId="3" borderId="3" xfId="5" applyNumberFormat="1" applyFont="1" applyFill="1" applyBorder="1" applyAlignment="1" applyProtection="1">
      <alignment horizontal="center"/>
    </xf>
    <xf numFmtId="1" fontId="15" fillId="3" borderId="1" xfId="5" applyNumberFormat="1" applyFont="1" applyFill="1" applyBorder="1" applyAlignment="1" applyProtection="1">
      <alignment horizontal="center"/>
    </xf>
    <xf numFmtId="166" fontId="14" fillId="3" borderId="11" xfId="4" applyNumberFormat="1" applyFont="1" applyFill="1" applyBorder="1" applyAlignment="1" applyProtection="1">
      <alignment horizontal="center"/>
      <protection locked="0"/>
    </xf>
    <xf numFmtId="166" fontId="14" fillId="3" borderId="3" xfId="4" applyNumberFormat="1" applyFont="1" applyFill="1" applyBorder="1" applyAlignment="1" applyProtection="1">
      <alignment horizontal="center"/>
      <protection locked="0"/>
    </xf>
    <xf numFmtId="166" fontId="14" fillId="3" borderId="7" xfId="4" applyNumberFormat="1" applyFont="1" applyFill="1" applyBorder="1" applyAlignment="1" applyProtection="1">
      <alignment horizontal="center"/>
      <protection locked="0"/>
    </xf>
    <xf numFmtId="166" fontId="15" fillId="3" borderId="8" xfId="4" applyNumberFormat="1" applyFont="1" applyFill="1" applyBorder="1" applyAlignment="1" applyProtection="1">
      <alignment horizontal="center"/>
    </xf>
    <xf numFmtId="166" fontId="14" fillId="3" borderId="11" xfId="1" applyNumberFormat="1" applyFont="1" applyFill="1" applyBorder="1" applyAlignment="1" applyProtection="1">
      <alignment horizontal="center"/>
      <protection locked="0"/>
    </xf>
    <xf numFmtId="166" fontId="14" fillId="3" borderId="3" xfId="1" applyNumberFormat="1" applyFont="1" applyFill="1" applyBorder="1" applyAlignment="1" applyProtection="1">
      <alignment horizontal="center"/>
      <protection locked="0"/>
    </xf>
    <xf numFmtId="166" fontId="14" fillId="3" borderId="7" xfId="1" applyNumberFormat="1" applyFont="1" applyFill="1" applyBorder="1" applyAlignment="1" applyProtection="1">
      <alignment horizontal="center"/>
      <protection locked="0"/>
    </xf>
    <xf numFmtId="166" fontId="14" fillId="3" borderId="2" xfId="1" applyNumberFormat="1" applyFont="1" applyFill="1" applyBorder="1" applyAlignment="1" applyProtection="1">
      <alignment horizontal="center"/>
      <protection locked="0"/>
    </xf>
    <xf numFmtId="166" fontId="14" fillId="3" borderId="43" xfId="1" applyNumberFormat="1" applyFont="1" applyFill="1" applyBorder="1" applyAlignment="1" applyProtection="1">
      <alignment horizontal="center"/>
    </xf>
    <xf numFmtId="166" fontId="14" fillId="0" borderId="3" xfId="1" applyNumberFormat="1" applyFont="1" applyFill="1" applyBorder="1" applyAlignment="1" applyProtection="1">
      <alignment horizontal="center"/>
      <protection locked="0"/>
    </xf>
    <xf numFmtId="166" fontId="14" fillId="0" borderId="7" xfId="1" applyNumberFormat="1" applyFont="1" applyFill="1" applyBorder="1" applyAlignment="1" applyProtection="1">
      <alignment horizontal="center"/>
      <protection locked="0"/>
    </xf>
    <xf numFmtId="166" fontId="14" fillId="3" borderId="11" xfId="5" applyNumberFormat="1" applyFont="1" applyFill="1" applyBorder="1" applyAlignment="1" applyProtection="1">
      <alignment horizontal="center"/>
      <protection locked="0"/>
    </xf>
    <xf numFmtId="166" fontId="14" fillId="3" borderId="3" xfId="5" applyNumberFormat="1" applyFont="1" applyFill="1" applyBorder="1" applyAlignment="1" applyProtection="1">
      <alignment horizontal="center"/>
      <protection locked="0"/>
    </xf>
    <xf numFmtId="166" fontId="14" fillId="3" borderId="7" xfId="5" applyNumberFormat="1" applyFont="1" applyFill="1" applyBorder="1" applyAlignment="1" applyProtection="1">
      <alignment horizontal="center"/>
      <protection locked="0"/>
    </xf>
    <xf numFmtId="166" fontId="14" fillId="3" borderId="4" xfId="1" applyNumberFormat="1" applyFont="1" applyFill="1" applyBorder="1" applyAlignment="1" applyProtection="1">
      <alignment horizontal="center"/>
    </xf>
    <xf numFmtId="166" fontId="15" fillId="3" borderId="52" xfId="4" applyNumberFormat="1" applyFont="1" applyFill="1" applyBorder="1" applyAlignment="1" applyProtection="1">
      <alignment horizontal="center"/>
    </xf>
    <xf numFmtId="166" fontId="15" fillId="3" borderId="9" xfId="4" applyNumberFormat="1" applyFont="1" applyFill="1" applyBorder="1" applyAlignment="1" applyProtection="1">
      <alignment horizontal="center"/>
    </xf>
    <xf numFmtId="166" fontId="15" fillId="3" borderId="5" xfId="4" applyNumberFormat="1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0" fillId="0" borderId="0" xfId="0" applyFill="1" applyBorder="1"/>
    <xf numFmtId="166" fontId="14" fillId="0" borderId="56" xfId="1" applyNumberFormat="1" applyFont="1" applyFill="1" applyBorder="1" applyAlignment="1" applyProtection="1">
      <alignment horizontal="center"/>
      <protection locked="0"/>
    </xf>
    <xf numFmtId="166" fontId="14" fillId="0" borderId="8" xfId="1" applyNumberFormat="1" applyFont="1" applyFill="1" applyBorder="1" applyAlignment="1" applyProtection="1">
      <alignment horizontal="center"/>
      <protection locked="0"/>
    </xf>
    <xf numFmtId="166" fontId="14" fillId="0" borderId="57" xfId="1" applyNumberFormat="1" applyFont="1" applyFill="1" applyBorder="1" applyAlignment="1" applyProtection="1">
      <alignment horizontal="center"/>
      <protection locked="0"/>
    </xf>
    <xf numFmtId="166" fontId="14" fillId="3" borderId="16" xfId="1" applyNumberFormat="1" applyFont="1" applyFill="1" applyBorder="1" applyAlignment="1" applyProtection="1">
      <alignment horizontal="center"/>
    </xf>
    <xf numFmtId="166" fontId="14" fillId="3" borderId="2" xfId="1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4" fillId="0" borderId="47" xfId="0" applyFont="1" applyFill="1" applyBorder="1" applyAlignment="1" applyProtection="1">
      <protection locked="0"/>
    </xf>
    <xf numFmtId="0" fontId="14" fillId="0" borderId="44" xfId="0" applyFont="1" applyFill="1" applyBorder="1" applyAlignment="1" applyProtection="1">
      <alignment horizontal="center"/>
    </xf>
    <xf numFmtId="0" fontId="14" fillId="0" borderId="46" xfId="0" applyFont="1" applyFill="1" applyBorder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14" fillId="0" borderId="47" xfId="0" applyFont="1" applyFill="1" applyBorder="1" applyAlignment="1" applyProtection="1"/>
    <xf numFmtId="0" fontId="23" fillId="3" borderId="0" xfId="0" applyFont="1" applyFill="1" applyBorder="1" applyAlignment="1" applyProtection="1">
      <alignment horizontal="center"/>
    </xf>
    <xf numFmtId="14" fontId="15" fillId="0" borderId="44" xfId="0" applyNumberFormat="1" applyFont="1" applyFill="1" applyBorder="1" applyAlignment="1" applyProtection="1">
      <alignment horizontal="center"/>
      <protection locked="0"/>
    </xf>
    <xf numFmtId="14" fontId="15" fillId="0" borderId="45" xfId="0" applyNumberFormat="1" applyFont="1" applyFill="1" applyBorder="1" applyAlignment="1" applyProtection="1">
      <alignment horizontal="center"/>
      <protection locked="0"/>
    </xf>
    <xf numFmtId="14" fontId="15" fillId="0" borderId="46" xfId="0" applyNumberFormat="1" applyFont="1" applyFill="1" applyBorder="1" applyAlignment="1" applyProtection="1">
      <alignment horizontal="center"/>
      <protection locked="0"/>
    </xf>
    <xf numFmtId="0" fontId="15" fillId="0" borderId="47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top"/>
    </xf>
    <xf numFmtId="166" fontId="30" fillId="0" borderId="48" xfId="5" applyNumberFormat="1" applyFont="1" applyFill="1" applyBorder="1" applyAlignment="1" applyProtection="1">
      <alignment horizontal="center" vertical="center"/>
    </xf>
    <xf numFmtId="166" fontId="30" fillId="0" borderId="55" xfId="5" applyNumberFormat="1" applyFont="1" applyFill="1" applyBorder="1" applyAlignment="1" applyProtection="1">
      <alignment horizontal="center" vertical="center"/>
    </xf>
    <xf numFmtId="166" fontId="30" fillId="0" borderId="49" xfId="5" applyNumberFormat="1" applyFont="1" applyFill="1" applyBorder="1" applyAlignment="1" applyProtection="1">
      <alignment horizontal="center" vertical="center"/>
    </xf>
    <xf numFmtId="166" fontId="3" fillId="3" borderId="0" xfId="5" applyNumberFormat="1" applyFont="1" applyFill="1" applyBorder="1" applyAlignment="1" applyProtection="1">
      <alignment horizontal="center"/>
    </xf>
    <xf numFmtId="0" fontId="25" fillId="0" borderId="0" xfId="0" applyFont="1" applyAlignment="1" applyProtection="1">
      <alignment vertical="center"/>
    </xf>
    <xf numFmtId="166" fontId="30" fillId="2" borderId="67" xfId="5" applyNumberFormat="1" applyFont="1" applyFill="1" applyBorder="1" applyAlignment="1" applyProtection="1">
      <alignment horizontal="center" textRotation="90"/>
    </xf>
    <xf numFmtId="166" fontId="30" fillId="2" borderId="20" xfId="5" applyNumberFormat="1" applyFont="1" applyFill="1" applyBorder="1" applyAlignment="1" applyProtection="1">
      <alignment horizontal="center" textRotation="90"/>
    </xf>
    <xf numFmtId="166" fontId="30" fillId="2" borderId="64" xfId="5" applyNumberFormat="1" applyFont="1" applyFill="1" applyBorder="1" applyAlignment="1" applyProtection="1">
      <alignment horizontal="center" textRotation="90"/>
    </xf>
    <xf numFmtId="166" fontId="30" fillId="0" borderId="65" xfId="5" applyNumberFormat="1" applyFont="1" applyFill="1" applyBorder="1" applyAlignment="1" applyProtection="1">
      <alignment horizontal="center" textRotation="90"/>
    </xf>
    <xf numFmtId="166" fontId="30" fillId="0" borderId="68" xfId="5" applyNumberFormat="1" applyFont="1" applyFill="1" applyBorder="1" applyAlignment="1" applyProtection="1">
      <alignment horizontal="center" textRotation="90"/>
    </xf>
    <xf numFmtId="166" fontId="30" fillId="0" borderId="69" xfId="5" applyNumberFormat="1" applyFont="1" applyFill="1" applyBorder="1" applyAlignment="1" applyProtection="1">
      <alignment horizontal="center" textRotation="90"/>
    </xf>
    <xf numFmtId="0" fontId="32" fillId="0" borderId="62" xfId="0" applyFont="1" applyBorder="1" applyAlignment="1" applyProtection="1">
      <alignment horizontal="center" textRotation="90"/>
    </xf>
    <xf numFmtId="0" fontId="32" fillId="0" borderId="63" xfId="0" applyFont="1" applyBorder="1" applyAlignment="1" applyProtection="1">
      <alignment horizontal="center" textRotation="90"/>
    </xf>
    <xf numFmtId="166" fontId="30" fillId="0" borderId="74" xfId="5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0" fillId="0" borderId="20" xfId="5" applyNumberFormat="1" applyFont="1" applyFill="1" applyBorder="1" applyAlignment="1" applyProtection="1">
      <alignment horizontal="center" textRotation="90"/>
    </xf>
    <xf numFmtId="166" fontId="30" fillId="0" borderId="64" xfId="5" applyNumberFormat="1" applyFont="1" applyFill="1" applyBorder="1" applyAlignment="1" applyProtection="1">
      <alignment horizontal="center" textRotation="90"/>
    </xf>
    <xf numFmtId="166" fontId="30" fillId="2" borderId="59" xfId="5" applyNumberFormat="1" applyFont="1" applyFill="1" applyBorder="1" applyAlignment="1" applyProtection="1">
      <alignment horizontal="center" textRotation="90"/>
    </xf>
    <xf numFmtId="166" fontId="30" fillId="2" borderId="60" xfId="5" applyNumberFormat="1" applyFont="1" applyFill="1" applyBorder="1" applyAlignment="1" applyProtection="1">
      <alignment horizontal="center" textRotation="90"/>
    </xf>
    <xf numFmtId="166" fontId="30" fillId="2" borderId="54" xfId="5" applyNumberFormat="1" applyFont="1" applyFill="1" applyBorder="1" applyAlignment="1" applyProtection="1">
      <alignment horizontal="center" textRotation="90"/>
    </xf>
    <xf numFmtId="166" fontId="30" fillId="0" borderId="62" xfId="5" applyNumberFormat="1" applyFont="1" applyFill="1" applyBorder="1" applyAlignment="1" applyProtection="1">
      <alignment horizontal="center" textRotation="90"/>
    </xf>
    <xf numFmtId="166" fontId="30" fillId="0" borderId="63" xfId="5" applyNumberFormat="1" applyFont="1" applyFill="1" applyBorder="1" applyAlignment="1" applyProtection="1">
      <alignment horizontal="center" textRotation="90"/>
    </xf>
    <xf numFmtId="166" fontId="30" fillId="0" borderId="71" xfId="5" applyNumberFormat="1" applyFont="1" applyFill="1" applyBorder="1" applyAlignment="1" applyProtection="1">
      <alignment horizontal="center" textRotation="90"/>
    </xf>
    <xf numFmtId="166" fontId="30" fillId="0" borderId="72" xfId="5" applyNumberFormat="1" applyFont="1" applyFill="1" applyBorder="1" applyAlignment="1" applyProtection="1">
      <alignment horizontal="center" textRotation="90"/>
    </xf>
    <xf numFmtId="0" fontId="27" fillId="3" borderId="48" xfId="5" applyNumberFormat="1" applyFont="1" applyFill="1" applyBorder="1" applyAlignment="1" applyProtection="1">
      <alignment horizontal="center"/>
    </xf>
    <xf numFmtId="0" fontId="27" fillId="3" borderId="55" xfId="5" applyNumberFormat="1" applyFont="1" applyFill="1" applyBorder="1" applyAlignment="1" applyProtection="1">
      <alignment horizontal="center"/>
    </xf>
    <xf numFmtId="0" fontId="27" fillId="3" borderId="77" xfId="5" applyNumberFormat="1" applyFont="1" applyFill="1" applyBorder="1" applyAlignment="1" applyProtection="1">
      <alignment horizontal="center"/>
    </xf>
    <xf numFmtId="0" fontId="27" fillId="3" borderId="73" xfId="5" applyNumberFormat="1" applyFont="1" applyFill="1" applyBorder="1" applyAlignment="1" applyProtection="1">
      <alignment horizontal="center"/>
    </xf>
    <xf numFmtId="166" fontId="30" fillId="0" borderId="56" xfId="5" applyNumberFormat="1" applyFont="1" applyFill="1" applyBorder="1" applyAlignment="1" applyProtection="1">
      <alignment horizontal="center" textRotation="90"/>
    </xf>
    <xf numFmtId="166" fontId="30" fillId="0" borderId="57" xfId="5" applyNumberFormat="1" applyFont="1" applyFill="1" applyBorder="1" applyAlignment="1" applyProtection="1">
      <alignment horizontal="center" textRotation="90"/>
    </xf>
    <xf numFmtId="166" fontId="30" fillId="0" borderId="15" xfId="5" applyNumberFormat="1" applyFont="1" applyFill="1" applyBorder="1" applyAlignment="1" applyProtection="1">
      <alignment horizontal="center" textRotation="90"/>
    </xf>
    <xf numFmtId="166" fontId="30" fillId="0" borderId="20" xfId="5" applyNumberFormat="1" applyFont="1" applyFill="1" applyBorder="1" applyAlignment="1" applyProtection="1">
      <alignment horizontal="center"/>
    </xf>
    <xf numFmtId="166" fontId="30" fillId="0" borderId="64" xfId="5" applyNumberFormat="1" applyFont="1" applyFill="1" applyBorder="1" applyAlignment="1" applyProtection="1">
      <alignment horizontal="center"/>
    </xf>
    <xf numFmtId="166" fontId="30" fillId="0" borderId="66" xfId="5" applyNumberFormat="1" applyFont="1" applyFill="1" applyBorder="1" applyAlignment="1" applyProtection="1">
      <alignment horizontal="center" textRotation="90"/>
    </xf>
    <xf numFmtId="0" fontId="32" fillId="0" borderId="62" xfId="0" applyFont="1" applyBorder="1" applyAlignment="1">
      <alignment horizontal="center" textRotation="90"/>
    </xf>
    <xf numFmtId="0" fontId="32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7" fillId="3" borderId="49" xfId="5" applyNumberFormat="1" applyFont="1" applyFill="1" applyBorder="1" applyAlignment="1" applyProtection="1">
      <alignment horizontal="center"/>
    </xf>
    <xf numFmtId="166" fontId="30" fillId="0" borderId="78" xfId="5" applyNumberFormat="1" applyFont="1" applyFill="1" applyBorder="1" applyAlignment="1" applyProtection="1">
      <alignment horizontal="center" textRotation="90"/>
    </xf>
    <xf numFmtId="166" fontId="30" fillId="0" borderId="58" xfId="5" applyNumberFormat="1" applyFont="1" applyFill="1" applyBorder="1" applyAlignment="1" applyProtection="1">
      <alignment horizontal="center" textRotation="90"/>
    </xf>
    <xf numFmtId="166" fontId="30" fillId="0" borderId="53" xfId="5" applyNumberFormat="1" applyFont="1" applyFill="1" applyBorder="1" applyAlignment="1" applyProtection="1">
      <alignment horizontal="center" textRotation="90"/>
    </xf>
    <xf numFmtId="0" fontId="27" fillId="0" borderId="79" xfId="0" applyFont="1" applyFill="1" applyBorder="1" applyAlignment="1" applyProtection="1">
      <alignment horizontal="center" textRotation="90"/>
    </xf>
    <xf numFmtId="0" fontId="27" fillId="0" borderId="57" xfId="0" applyFont="1" applyFill="1" applyBorder="1" applyAlignment="1" applyProtection="1">
      <alignment horizontal="center" textRotation="90"/>
    </xf>
    <xf numFmtId="0" fontId="27" fillId="0" borderId="15" xfId="0" applyFont="1" applyFill="1" applyBorder="1" applyAlignment="1" applyProtection="1">
      <alignment horizontal="center" textRotation="90"/>
    </xf>
    <xf numFmtId="166" fontId="2" fillId="0" borderId="12" xfId="5" applyNumberFormat="1" applyFill="1" applyBorder="1" applyAlignment="1" applyProtection="1">
      <alignment horizontal="left"/>
    </xf>
    <xf numFmtId="1" fontId="4" fillId="0" borderId="48" xfId="5" applyNumberFormat="1" applyFont="1" applyFill="1" applyBorder="1" applyAlignment="1" applyProtection="1">
      <alignment horizontal="center"/>
    </xf>
    <xf numFmtId="1" fontId="4" fillId="0" borderId="49" xfId="5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5" applyNumberFormat="1" applyFill="1" applyBorder="1" applyAlignment="1" applyProtection="1">
      <alignment horizontal="center"/>
    </xf>
    <xf numFmtId="2" fontId="2" fillId="0" borderId="51" xfId="5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5" applyNumberFormat="1" applyFill="1" applyBorder="1" applyAlignment="1" applyProtection="1">
      <alignment horizontal="center"/>
    </xf>
    <xf numFmtId="2" fontId="2" fillId="0" borderId="2" xfId="5" applyNumberFormat="1" applyFill="1" applyBorder="1" applyAlignment="1" applyProtection="1">
      <alignment horizontal="center"/>
    </xf>
    <xf numFmtId="166" fontId="2" fillId="0" borderId="40" xfId="5" applyNumberFormat="1" applyFill="1" applyBorder="1" applyAlignment="1" applyProtection="1">
      <alignment horizontal="center"/>
    </xf>
    <xf numFmtId="166" fontId="4" fillId="0" borderId="0" xfId="5" applyNumberFormat="1" applyFont="1" applyFill="1" applyAlignment="1" applyProtection="1">
      <alignment horizontal="left"/>
    </xf>
    <xf numFmtId="15" fontId="2" fillId="0" borderId="31" xfId="5" applyNumberFormat="1" applyFill="1" applyBorder="1" applyAlignment="1" applyProtection="1">
      <alignment horizontal="center"/>
    </xf>
    <xf numFmtId="0" fontId="2" fillId="0" borderId="31" xfId="5" applyNumberFormat="1" applyFill="1" applyBorder="1" applyAlignment="1" applyProtection="1">
      <alignment horizontal="center"/>
    </xf>
    <xf numFmtId="166" fontId="3" fillId="0" borderId="0" xfId="5" applyNumberFormat="1" applyFont="1" applyFill="1" applyAlignment="1" applyProtection="1">
      <alignment horizontal="left"/>
    </xf>
    <xf numFmtId="166" fontId="2" fillId="0" borderId="0" xfId="5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6">
    <cellStyle name="1000-sep (2 dec) 2" xfId="2"/>
    <cellStyle name="1000-sep (2 dec) 3" xfId="3"/>
    <cellStyle name="1000-sep (2 dec) 4" xfId="4"/>
    <cellStyle name="Komma" xfId="1" builtinId="3"/>
    <cellStyle name="Normal" xfId="0" builtinId="0"/>
    <cellStyle name="Normal 2" xfId="5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08" t="s">
        <v>76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29</v>
      </c>
      <c r="C3" s="5"/>
      <c r="D3" s="5"/>
      <c r="E3" s="5"/>
    </row>
    <row r="4" spans="1:5" x14ac:dyDescent="0.3">
      <c r="A4" s="3">
        <v>1</v>
      </c>
      <c r="B4" s="3" t="s">
        <v>25</v>
      </c>
      <c r="C4" s="3"/>
      <c r="D4" s="3"/>
      <c r="E4" s="3"/>
    </row>
    <row r="5" spans="1:5" x14ac:dyDescent="0.3">
      <c r="A5">
        <v>2</v>
      </c>
      <c r="B5" t="s">
        <v>78</v>
      </c>
      <c r="C5" s="3"/>
      <c r="D5" s="3"/>
      <c r="E5" s="3"/>
    </row>
    <row r="6" spans="1:5" x14ac:dyDescent="0.3">
      <c r="A6" s="3">
        <v>3</v>
      </c>
      <c r="B6" s="5" t="s">
        <v>26</v>
      </c>
      <c r="C6" s="3"/>
      <c r="D6" s="3"/>
      <c r="E6" s="3"/>
    </row>
    <row r="7" spans="1:5" x14ac:dyDescent="0.3">
      <c r="A7" s="3">
        <v>4</v>
      </c>
      <c r="B7" s="3" t="s">
        <v>27</v>
      </c>
      <c r="C7" s="3"/>
      <c r="D7" s="3"/>
      <c r="E7" s="3"/>
    </row>
    <row r="8" spans="1:5" x14ac:dyDescent="0.3">
      <c r="A8" s="3">
        <v>5</v>
      </c>
      <c r="B8" s="3" t="s">
        <v>28</v>
      </c>
      <c r="C8" s="3"/>
      <c r="D8" s="3"/>
      <c r="E8" s="3"/>
    </row>
    <row r="9" spans="1:5" x14ac:dyDescent="0.3">
      <c r="A9" s="3">
        <v>6</v>
      </c>
      <c r="B9" s="6" t="s">
        <v>30</v>
      </c>
      <c r="C9" s="3"/>
      <c r="D9" s="3"/>
      <c r="E9" s="3"/>
    </row>
    <row r="10" spans="1:5" x14ac:dyDescent="0.3">
      <c r="A10" s="3">
        <v>7</v>
      </c>
      <c r="B10" s="3" t="s">
        <v>77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49" t="s">
        <v>2</v>
      </c>
      <c r="C12" s="3"/>
      <c r="D12" s="3"/>
      <c r="E12" s="3"/>
    </row>
    <row r="13" spans="1:5" x14ac:dyDescent="0.3">
      <c r="A13" s="3"/>
      <c r="B13" s="9" t="s">
        <v>99</v>
      </c>
      <c r="C13" s="3"/>
      <c r="D13" s="3"/>
      <c r="E13" s="3"/>
    </row>
    <row r="14" spans="1:5" x14ac:dyDescent="0.3">
      <c r="A14" s="3"/>
      <c r="B14" s="9" t="s">
        <v>100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23"/>
  <sheetViews>
    <sheetView showGridLines="0" tabSelected="1" zoomScale="80" zoomScaleNormal="80" workbookViewId="0">
      <selection activeCell="O29" sqref="O29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3"/>
      <c r="B1" s="283"/>
      <c r="C1" s="282" t="s">
        <v>24</v>
      </c>
      <c r="D1" s="282"/>
      <c r="E1" s="282"/>
      <c r="F1" s="282"/>
      <c r="G1" s="282"/>
      <c r="H1" s="282"/>
      <c r="I1" s="282"/>
      <c r="J1" s="282"/>
      <c r="K1" s="150"/>
      <c r="L1" s="150"/>
      <c r="M1" s="150"/>
      <c r="N1" s="15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3"/>
      <c r="B2" s="283"/>
      <c r="C2" s="282"/>
      <c r="D2" s="282"/>
      <c r="E2" s="282"/>
      <c r="F2" s="282"/>
      <c r="G2" s="282"/>
      <c r="H2" s="282"/>
      <c r="I2" s="282"/>
      <c r="J2" s="282"/>
      <c r="K2" s="150"/>
      <c r="L2" s="150"/>
      <c r="M2" s="150"/>
      <c r="N2" s="15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3"/>
      <c r="B3" s="283"/>
      <c r="C3" s="282"/>
      <c r="D3" s="282"/>
      <c r="E3" s="282"/>
      <c r="F3" s="282"/>
      <c r="G3" s="282"/>
      <c r="H3" s="282"/>
      <c r="I3" s="282"/>
      <c r="J3" s="282"/>
      <c r="K3" s="150"/>
      <c r="L3" s="150"/>
      <c r="M3" s="150"/>
      <c r="N3" s="15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3"/>
      <c r="B4" s="283"/>
      <c r="C4" s="282"/>
      <c r="D4" s="282"/>
      <c r="E4" s="282"/>
      <c r="F4" s="282"/>
      <c r="G4" s="282"/>
      <c r="H4" s="282"/>
      <c r="I4" s="282"/>
      <c r="J4" s="282"/>
      <c r="K4" s="150"/>
      <c r="L4" s="150"/>
      <c r="M4" s="150"/>
      <c r="N4" s="15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3"/>
      <c r="B5" s="283"/>
      <c r="C5" s="282"/>
      <c r="D5" s="282"/>
      <c r="E5" s="282"/>
      <c r="F5" s="282"/>
      <c r="G5" s="282"/>
      <c r="H5" s="282"/>
      <c r="I5" s="282"/>
      <c r="J5" s="282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x14ac:dyDescent="0.3">
      <c r="A8" s="13"/>
      <c r="E8" s="15"/>
      <c r="F8" s="13"/>
      <c r="G8" s="13"/>
      <c r="H8" s="13"/>
      <c r="I8" s="13"/>
      <c r="L8" s="13"/>
      <c r="M8" s="13"/>
      <c r="N8" s="13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3"/>
      <c r="E9" s="13"/>
      <c r="F9" s="13"/>
      <c r="G9" s="13"/>
      <c r="H9" s="13"/>
      <c r="I9" s="13"/>
      <c r="J9" s="13"/>
      <c r="K9" s="15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3">
      <c r="A10" s="13"/>
      <c r="B10" s="13"/>
      <c r="C10" s="13"/>
      <c r="D10" s="13"/>
      <c r="E10" s="287" t="s">
        <v>24</v>
      </c>
      <c r="F10" s="287"/>
      <c r="G10" s="287"/>
      <c r="H10" s="287"/>
      <c r="I10" s="287"/>
      <c r="J10" s="13"/>
      <c r="K10" s="15"/>
      <c r="L10" s="13"/>
      <c r="M10" s="13"/>
      <c r="N10" s="13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3">
      <c r="A11" s="13"/>
      <c r="B11" s="13"/>
      <c r="C11" s="13"/>
      <c r="D11" s="13"/>
      <c r="E11" s="287"/>
      <c r="F11" s="287"/>
      <c r="G11" s="287"/>
      <c r="H11" s="287"/>
      <c r="I11" s="287"/>
      <c r="J11" s="13"/>
      <c r="K11" s="15"/>
      <c r="L11" s="13"/>
      <c r="M11" s="13"/>
      <c r="N11" s="13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3"/>
      <c r="B12" s="13"/>
      <c r="C12" s="13"/>
      <c r="D12" s="13"/>
      <c r="E12" s="13"/>
      <c r="F12" s="13"/>
      <c r="G12" s="13"/>
      <c r="H12" s="13"/>
      <c r="M12" s="13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6" x14ac:dyDescent="0.3">
      <c r="A13" s="13"/>
      <c r="B13" s="289" t="s">
        <v>3</v>
      </c>
      <c r="C13" s="289"/>
      <c r="D13" s="289"/>
      <c r="E13" s="289" t="s">
        <v>4</v>
      </c>
      <c r="F13" s="289"/>
      <c r="G13" s="289"/>
      <c r="H13" s="289" t="s">
        <v>5</v>
      </c>
      <c r="I13" s="289"/>
      <c r="J13" s="289"/>
      <c r="L13" s="13"/>
      <c r="M13" s="13"/>
      <c r="N13" s="13"/>
      <c r="O13" s="14"/>
      <c r="P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3"/>
      <c r="B14" s="293"/>
      <c r="C14" s="293"/>
      <c r="D14" s="293"/>
      <c r="E14" s="293"/>
      <c r="F14" s="293"/>
      <c r="G14" s="293"/>
      <c r="H14" s="290"/>
      <c r="I14" s="291"/>
      <c r="J14" s="292"/>
      <c r="L14" s="13"/>
      <c r="M14" s="13"/>
      <c r="N14" s="13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17"/>
      <c r="C15" s="17"/>
      <c r="D15" s="13"/>
      <c r="E15" s="13"/>
      <c r="F15" s="13"/>
      <c r="G15" s="13"/>
      <c r="H15" s="13"/>
      <c r="L15" s="13"/>
      <c r="M15" s="13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D16" s="285" t="s">
        <v>102</v>
      </c>
      <c r="E16" s="286"/>
      <c r="F16" s="288"/>
      <c r="G16" s="288"/>
      <c r="H16" s="288"/>
      <c r="I16" s="13"/>
      <c r="J16" s="13"/>
      <c r="K16" s="13"/>
      <c r="L16" s="13"/>
      <c r="M16" s="13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D17" s="17"/>
      <c r="E17" s="17"/>
      <c r="F17" s="152"/>
      <c r="G17" s="152"/>
      <c r="H17" s="152"/>
      <c r="I17" s="13"/>
      <c r="J17" s="13"/>
      <c r="K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B18" s="151" t="s">
        <v>14</v>
      </c>
      <c r="C18" s="284"/>
      <c r="D18" s="284"/>
      <c r="E18" s="284"/>
      <c r="F18" s="13"/>
      <c r="G18" s="13"/>
      <c r="H18" s="151" t="s">
        <v>18</v>
      </c>
      <c r="I18" s="284"/>
      <c r="J18" s="284"/>
      <c r="K18" s="284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3">
      <c r="A19" s="13"/>
      <c r="B19" s="151" t="s">
        <v>15</v>
      </c>
      <c r="C19" s="284"/>
      <c r="D19" s="284"/>
      <c r="E19" s="284"/>
      <c r="F19" s="13"/>
      <c r="G19" s="13"/>
      <c r="H19" s="151" t="s">
        <v>19</v>
      </c>
      <c r="I19" s="284"/>
      <c r="J19" s="284"/>
      <c r="K19" s="284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3">
      <c r="A20" s="13"/>
      <c r="B20" s="151" t="s">
        <v>16</v>
      </c>
      <c r="C20" s="284"/>
      <c r="D20" s="284"/>
      <c r="E20" s="284"/>
      <c r="F20" s="13"/>
      <c r="G20" s="13"/>
      <c r="H20" s="151" t="s">
        <v>20</v>
      </c>
      <c r="I20" s="284"/>
      <c r="J20" s="284"/>
      <c r="K20" s="284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5"/>
      <c r="B21" s="151" t="s">
        <v>17</v>
      </c>
      <c r="C21" s="284"/>
      <c r="D21" s="284"/>
      <c r="E21" s="284"/>
      <c r="F21" s="13"/>
      <c r="G21" s="15"/>
      <c r="H21" s="151" t="s">
        <v>21</v>
      </c>
      <c r="I21" s="284"/>
      <c r="J21" s="284"/>
      <c r="K21" s="284"/>
      <c r="L21" s="15"/>
      <c r="M21" s="15"/>
      <c r="N21" s="15"/>
      <c r="Q21" s="14"/>
    </row>
    <row r="22" spans="1:26" x14ac:dyDescent="0.3">
      <c r="A22" s="15"/>
      <c r="B22" s="8"/>
      <c r="C22" s="7"/>
      <c r="D22" s="7"/>
      <c r="E22" s="7"/>
      <c r="F22" s="13"/>
      <c r="G22" s="15"/>
      <c r="H22" s="8"/>
      <c r="I22" s="7"/>
      <c r="J22" s="7"/>
      <c r="K22" s="7"/>
      <c r="L22" s="15"/>
      <c r="M22" s="15"/>
      <c r="N22" s="15"/>
      <c r="Q22" s="14"/>
    </row>
    <row r="23" spans="1:26" x14ac:dyDescent="0.3">
      <c r="A23" s="107" t="s">
        <v>153</v>
      </c>
      <c r="B23" s="15"/>
      <c r="C23" s="15"/>
      <c r="D23" s="15"/>
      <c r="E23" s="19" t="s">
        <v>75</v>
      </c>
      <c r="F23" s="15"/>
      <c r="G23" s="15"/>
      <c r="I23" s="15"/>
      <c r="J23" s="15"/>
      <c r="K23" s="18">
        <f>COUNT(Deltagerliste!B5:B40)</f>
        <v>0</v>
      </c>
      <c r="L23" s="15"/>
      <c r="M23" s="15"/>
    </row>
  </sheetData>
  <mergeCells count="19">
    <mergeCell ref="F16:H16"/>
    <mergeCell ref="H13:J13"/>
    <mergeCell ref="H14:J14"/>
    <mergeCell ref="B13:D13"/>
    <mergeCell ref="B14:D14"/>
    <mergeCell ref="E13:G13"/>
    <mergeCell ref="E14:G14"/>
    <mergeCell ref="C1:J5"/>
    <mergeCell ref="A1:B5"/>
    <mergeCell ref="C21:E21"/>
    <mergeCell ref="I18:K18"/>
    <mergeCell ref="I19:K19"/>
    <mergeCell ref="I20:K20"/>
    <mergeCell ref="I21:K21"/>
    <mergeCell ref="C18:E18"/>
    <mergeCell ref="C19:E19"/>
    <mergeCell ref="C20:E20"/>
    <mergeCell ref="D16:E16"/>
    <mergeCell ref="E10:I11"/>
  </mergeCells>
  <conditionalFormatting sqref="B14:G14">
    <cfRule type="expression" dxfId="14" priority="17">
      <formula>ISNONTEXT(B14)</formula>
    </cfRule>
  </conditionalFormatting>
  <conditionalFormatting sqref="H14">
    <cfRule type="expression" dxfId="13" priority="13">
      <formula>ISBLANK(H14)</formula>
    </cfRule>
  </conditionalFormatting>
  <conditionalFormatting sqref="J18:K18">
    <cfRule type="expression" dxfId="12" priority="20">
      <formula>IF(AND(K23&gt;15,ISBLANK(J18)),TRUE,FALSE)</formula>
    </cfRule>
  </conditionalFormatting>
  <conditionalFormatting sqref="J19:K19">
    <cfRule type="expression" dxfId="11" priority="21">
      <formula>IF(AND(K23&gt;15,ISBLANK(J19)),TRUE,FALSE)</formula>
    </cfRule>
  </conditionalFormatting>
  <conditionalFormatting sqref="J20:K20">
    <cfRule type="expression" dxfId="10" priority="22">
      <formula>IF(AND(K23&gt;15,ISBLANK(J20)),TRUE,FALSE)</formula>
    </cfRule>
  </conditionalFormatting>
  <conditionalFormatting sqref="J21:K22 I22">
    <cfRule type="expression" dxfId="9" priority="23">
      <formula>IF(AND(K23&gt;15,ISBLANK(I21)),TRUE,FALSE)</formula>
    </cfRule>
  </conditionalFormatting>
  <conditionalFormatting sqref="I18">
    <cfRule type="expression" dxfId="8" priority="27">
      <formula>IF(AND(K23&gt;15,ISBLANK(I18)),TRUE,FALSE)</formula>
    </cfRule>
  </conditionalFormatting>
  <conditionalFormatting sqref="I19">
    <cfRule type="expression" dxfId="7" priority="29">
      <formula>IF(AND(K23&gt;15,ISBLANK(I19)),TRUE,FALSE)</formula>
    </cfRule>
  </conditionalFormatting>
  <conditionalFormatting sqref="I20">
    <cfRule type="expression" dxfId="6" priority="31">
      <formula>IF(AND(K23&gt;15,ISBLANK(I20)),TRUE,FALSE)</formula>
    </cfRule>
  </conditionalFormatting>
  <conditionalFormatting sqref="I21">
    <cfRule type="expression" dxfId="5" priority="33">
      <formula>IF(AND(K23&gt;15,ISBLANK(I21)),TRUE,FALSE)</formula>
    </cfRule>
  </conditionalFormatting>
  <conditionalFormatting sqref="C18:E18">
    <cfRule type="expression" dxfId="4" priority="5">
      <formula>ISNONTEXT(C18)</formula>
    </cfRule>
  </conditionalFormatting>
  <conditionalFormatting sqref="C19:E19">
    <cfRule type="expression" dxfId="3" priority="4">
      <formula>ISNONTEXT(C19)</formula>
    </cfRule>
  </conditionalFormatting>
  <conditionalFormatting sqref="C20:E20">
    <cfRule type="expression" dxfId="2" priority="3">
      <formula>ISNONTEXT(C20)</formula>
    </cfRule>
  </conditionalFormatting>
  <conditionalFormatting sqref="F16:H16">
    <cfRule type="expression" dxfId="1" priority="2">
      <formula>ISNONTEXT(F16)</formula>
    </cfRule>
  </conditionalFormatting>
  <conditionalFormatting sqref="C21:E21">
    <cfRule type="expression" dxfId="0" priority="1">
      <formula>ISNONTEXT(C20)</formula>
    </cfRule>
  </conditionalFormatting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0" t="s">
        <v>12</v>
      </c>
      <c r="C1" s="21" t="str">
        <f>IF(ISBLANK(Hovedmenu!B14),"",Hovedmenu!B14)</f>
        <v/>
      </c>
      <c r="D1" s="294" t="s">
        <v>11</v>
      </c>
      <c r="E1" s="294"/>
      <c r="F1" s="294"/>
      <c r="G1" s="294"/>
      <c r="H1" s="294"/>
      <c r="I1" s="294"/>
      <c r="J1" s="294"/>
      <c r="K1" s="22"/>
      <c r="L1" s="153"/>
      <c r="M1" s="23"/>
    </row>
    <row r="2" spans="2:13" ht="18" customHeight="1" x14ac:dyDescent="0.3">
      <c r="B2" s="20" t="s">
        <v>23</v>
      </c>
      <c r="C2" s="24" t="str">
        <f>IF(ISBLANK(Hovedmenu!E14),"",Hovedmenu!E14)</f>
        <v/>
      </c>
      <c r="E2" s="25"/>
      <c r="F2" s="26"/>
      <c r="G2" s="26"/>
      <c r="H2" s="26"/>
      <c r="I2" s="26"/>
      <c r="J2" s="26"/>
      <c r="K2" s="26"/>
      <c r="L2" s="26"/>
      <c r="M2" s="26"/>
    </row>
    <row r="3" spans="2:13" ht="19.5" customHeight="1" x14ac:dyDescent="0.3">
      <c r="B3" s="20" t="s">
        <v>22</v>
      </c>
      <c r="C3" s="27" t="str">
        <f>IF(ISBLANK(Hovedmenu!H14),"",Hovedmenu!H14)</f>
        <v/>
      </c>
      <c r="E3" s="180" t="s">
        <v>0</v>
      </c>
      <c r="F3" s="180" t="s">
        <v>1</v>
      </c>
      <c r="G3" s="28"/>
      <c r="H3" s="28"/>
      <c r="I3" s="28"/>
      <c r="J3" s="28"/>
      <c r="K3" s="55"/>
      <c r="L3" s="55"/>
    </row>
    <row r="4" spans="2:13" ht="14.1" customHeight="1" x14ac:dyDescent="0.3">
      <c r="B4" s="163" t="s">
        <v>6</v>
      </c>
      <c r="C4" s="164" t="s">
        <v>7</v>
      </c>
      <c r="D4" s="165" t="s">
        <v>8</v>
      </c>
      <c r="E4" s="163" t="s">
        <v>9</v>
      </c>
      <c r="F4" s="163" t="s">
        <v>9</v>
      </c>
      <c r="G4" s="166" t="s">
        <v>109</v>
      </c>
      <c r="H4" s="166" t="s">
        <v>110</v>
      </c>
      <c r="I4" s="163" t="s">
        <v>111</v>
      </c>
      <c r="J4" s="163" t="s">
        <v>112</v>
      </c>
      <c r="K4" s="167" t="s">
        <v>74</v>
      </c>
      <c r="L4" s="167" t="s">
        <v>114</v>
      </c>
      <c r="M4" s="167" t="s">
        <v>10</v>
      </c>
    </row>
    <row r="5" spans="2:13" ht="14.1" customHeight="1" x14ac:dyDescent="0.3">
      <c r="B5" s="168"/>
      <c r="C5" s="169"/>
      <c r="D5" s="170"/>
      <c r="E5" s="171"/>
      <c r="F5" s="171"/>
      <c r="G5" s="172"/>
      <c r="H5" s="172"/>
      <c r="I5" s="172"/>
      <c r="J5" s="172"/>
      <c r="K5" s="173"/>
      <c r="L5" s="173"/>
      <c r="M5" s="174"/>
    </row>
    <row r="6" spans="2:13" ht="14.1" customHeight="1" x14ac:dyDescent="0.3">
      <c r="B6" s="168"/>
      <c r="C6" s="169"/>
      <c r="D6" s="170"/>
      <c r="E6" s="175"/>
      <c r="F6" s="175"/>
      <c r="G6" s="172"/>
      <c r="H6" s="172"/>
      <c r="I6" s="172"/>
      <c r="J6" s="172"/>
      <c r="K6" s="173"/>
      <c r="L6" s="173"/>
      <c r="M6" s="174"/>
    </row>
    <row r="7" spans="2:13" ht="14.1" customHeight="1" x14ac:dyDescent="0.3">
      <c r="B7" s="168"/>
      <c r="C7" s="176"/>
      <c r="D7" s="170"/>
      <c r="E7" s="171"/>
      <c r="F7" s="171"/>
      <c r="G7" s="172"/>
      <c r="H7" s="172"/>
      <c r="I7" s="172"/>
      <c r="J7" s="172"/>
      <c r="K7" s="173"/>
      <c r="L7" s="173"/>
      <c r="M7" s="174"/>
    </row>
    <row r="8" spans="2:13" ht="14.1" customHeight="1" x14ac:dyDescent="0.3">
      <c r="B8" s="168"/>
      <c r="C8" s="169"/>
      <c r="D8" s="170"/>
      <c r="E8" s="171"/>
      <c r="F8" s="171"/>
      <c r="G8" s="172"/>
      <c r="H8" s="172"/>
      <c r="I8" s="172"/>
      <c r="J8" s="172"/>
      <c r="K8" s="173"/>
      <c r="L8" s="173"/>
      <c r="M8" s="174"/>
    </row>
    <row r="9" spans="2:13" ht="14.1" customHeight="1" x14ac:dyDescent="0.3">
      <c r="B9" s="168"/>
      <c r="C9" s="169"/>
      <c r="D9" s="170"/>
      <c r="E9" s="171"/>
      <c r="F9" s="171"/>
      <c r="G9" s="172"/>
      <c r="H9" s="172"/>
      <c r="I9" s="172"/>
      <c r="J9" s="172"/>
      <c r="K9" s="173"/>
      <c r="L9" s="173"/>
      <c r="M9" s="174"/>
    </row>
    <row r="10" spans="2:13" ht="14.1" customHeight="1" x14ac:dyDescent="0.3">
      <c r="B10" s="168"/>
      <c r="C10" s="169"/>
      <c r="D10" s="170"/>
      <c r="E10" s="171"/>
      <c r="F10" s="171"/>
      <c r="G10" s="172"/>
      <c r="H10" s="172"/>
      <c r="I10" s="172"/>
      <c r="J10" s="172"/>
      <c r="K10" s="173"/>
      <c r="L10" s="173"/>
      <c r="M10" s="174"/>
    </row>
    <row r="11" spans="2:13" ht="14.1" customHeight="1" x14ac:dyDescent="0.3">
      <c r="B11" s="168"/>
      <c r="C11" s="169"/>
      <c r="D11" s="170"/>
      <c r="E11" s="171"/>
      <c r="F11" s="171"/>
      <c r="G11" s="172"/>
      <c r="H11" s="172"/>
      <c r="I11" s="172"/>
      <c r="J11" s="172"/>
      <c r="K11" s="173"/>
      <c r="L11" s="173"/>
      <c r="M11" s="174"/>
    </row>
    <row r="12" spans="2:13" ht="14.1" customHeight="1" x14ac:dyDescent="0.3">
      <c r="B12" s="168"/>
      <c r="C12" s="169"/>
      <c r="D12" s="170"/>
      <c r="E12" s="171"/>
      <c r="F12" s="171"/>
      <c r="G12" s="172"/>
      <c r="H12" s="172"/>
      <c r="I12" s="172"/>
      <c r="J12" s="172"/>
      <c r="K12" s="173"/>
      <c r="L12" s="173"/>
      <c r="M12" s="174"/>
    </row>
    <row r="13" spans="2:13" ht="14.1" customHeight="1" x14ac:dyDescent="0.3">
      <c r="B13" s="168"/>
      <c r="C13" s="169"/>
      <c r="D13" s="170"/>
      <c r="E13" s="171"/>
      <c r="F13" s="171"/>
      <c r="G13" s="172"/>
      <c r="H13" s="172"/>
      <c r="I13" s="172"/>
      <c r="J13" s="172"/>
      <c r="K13" s="173"/>
      <c r="L13" s="173"/>
      <c r="M13" s="174"/>
    </row>
    <row r="14" spans="2:13" ht="14.1" customHeight="1" x14ac:dyDescent="0.3">
      <c r="B14" s="168"/>
      <c r="C14" s="169"/>
      <c r="D14" s="170"/>
      <c r="E14" s="171"/>
      <c r="F14" s="171"/>
      <c r="G14" s="172"/>
      <c r="H14" s="172"/>
      <c r="I14" s="172"/>
      <c r="J14" s="172"/>
      <c r="K14" s="173"/>
      <c r="L14" s="173"/>
      <c r="M14" s="174"/>
    </row>
    <row r="15" spans="2:13" ht="14.1" customHeight="1" x14ac:dyDescent="0.3">
      <c r="B15" s="168"/>
      <c r="C15" s="169"/>
      <c r="D15" s="170"/>
      <c r="E15" s="171"/>
      <c r="F15" s="171"/>
      <c r="G15" s="172"/>
      <c r="H15" s="172"/>
      <c r="I15" s="172"/>
      <c r="J15" s="172"/>
      <c r="K15" s="173"/>
      <c r="L15" s="173"/>
      <c r="M15" s="174"/>
    </row>
    <row r="16" spans="2:13" ht="14.1" customHeight="1" x14ac:dyDescent="0.3">
      <c r="B16" s="168"/>
      <c r="C16" s="169"/>
      <c r="D16" s="170"/>
      <c r="E16" s="171"/>
      <c r="F16" s="171"/>
      <c r="G16" s="172"/>
      <c r="H16" s="172"/>
      <c r="I16" s="172"/>
      <c r="J16" s="172"/>
      <c r="K16" s="173"/>
      <c r="L16" s="173"/>
      <c r="M16" s="174"/>
    </row>
    <row r="17" spans="2:13" ht="14.1" customHeight="1" x14ac:dyDescent="0.3">
      <c r="B17" s="168"/>
      <c r="C17" s="169"/>
      <c r="D17" s="170"/>
      <c r="E17" s="171"/>
      <c r="F17" s="171"/>
      <c r="G17" s="172"/>
      <c r="H17" s="172"/>
      <c r="I17" s="172"/>
      <c r="J17" s="172"/>
      <c r="K17" s="173"/>
      <c r="L17" s="173"/>
      <c r="M17" s="174"/>
    </row>
    <row r="18" spans="2:13" ht="14.1" customHeight="1" x14ac:dyDescent="0.3">
      <c r="B18" s="168"/>
      <c r="C18" s="169"/>
      <c r="D18" s="170"/>
      <c r="E18" s="171"/>
      <c r="F18" s="171"/>
      <c r="G18" s="172"/>
      <c r="H18" s="172"/>
      <c r="I18" s="172"/>
      <c r="J18" s="172"/>
      <c r="K18" s="173"/>
      <c r="L18" s="173"/>
      <c r="M18" s="174"/>
    </row>
    <row r="19" spans="2:13" ht="14.1" customHeight="1" x14ac:dyDescent="0.3">
      <c r="B19" s="168"/>
      <c r="C19" s="169"/>
      <c r="D19" s="170"/>
      <c r="E19" s="171"/>
      <c r="F19" s="171"/>
      <c r="G19" s="177"/>
      <c r="H19" s="177"/>
      <c r="I19" s="177"/>
      <c r="J19" s="177"/>
      <c r="K19" s="178"/>
      <c r="L19" s="178"/>
      <c r="M19" s="179"/>
    </row>
    <row r="20" spans="2:13" ht="14.1" customHeight="1" x14ac:dyDescent="0.3">
      <c r="B20" s="168"/>
      <c r="C20" s="169"/>
      <c r="D20" s="170"/>
      <c r="E20" s="171"/>
      <c r="F20" s="171"/>
      <c r="G20" s="177"/>
      <c r="H20" s="177"/>
      <c r="I20" s="177"/>
      <c r="J20" s="177"/>
      <c r="K20" s="178"/>
      <c r="L20" s="178"/>
      <c r="M20" s="179"/>
    </row>
    <row r="21" spans="2:13" ht="14.1" customHeight="1" x14ac:dyDescent="0.3">
      <c r="B21" s="168"/>
      <c r="C21" s="169"/>
      <c r="D21" s="170"/>
      <c r="E21" s="171"/>
      <c r="F21" s="171"/>
      <c r="G21" s="177"/>
      <c r="H21" s="177"/>
      <c r="I21" s="177"/>
      <c r="J21" s="177"/>
      <c r="K21" s="178"/>
      <c r="L21" s="178"/>
      <c r="M21" s="179"/>
    </row>
    <row r="22" spans="2:13" ht="14.1" customHeight="1" x14ac:dyDescent="0.3">
      <c r="B22" s="168"/>
      <c r="C22" s="169"/>
      <c r="D22" s="170"/>
      <c r="E22" s="171"/>
      <c r="F22" s="171"/>
      <c r="G22" s="172"/>
      <c r="H22" s="172"/>
      <c r="I22" s="172"/>
      <c r="J22" s="172"/>
      <c r="K22" s="173"/>
      <c r="L22" s="173"/>
      <c r="M22" s="174"/>
    </row>
    <row r="23" spans="2:13" ht="14.1" customHeight="1" x14ac:dyDescent="0.3">
      <c r="B23" s="168"/>
      <c r="C23" s="169"/>
      <c r="D23" s="170"/>
      <c r="E23" s="171"/>
      <c r="F23" s="171"/>
      <c r="G23" s="172"/>
      <c r="H23" s="172"/>
      <c r="I23" s="172"/>
      <c r="J23" s="172"/>
      <c r="K23" s="173"/>
      <c r="L23" s="173"/>
      <c r="M23" s="174"/>
    </row>
    <row r="24" spans="2:13" ht="14.1" customHeight="1" x14ac:dyDescent="0.3">
      <c r="B24" s="168"/>
      <c r="C24" s="169"/>
      <c r="D24" s="170"/>
      <c r="E24" s="171"/>
      <c r="F24" s="171"/>
      <c r="G24" s="172"/>
      <c r="H24" s="172"/>
      <c r="I24" s="172"/>
      <c r="J24" s="172"/>
      <c r="K24" s="173"/>
      <c r="L24" s="173"/>
      <c r="M24" s="174"/>
    </row>
    <row r="25" spans="2:13" ht="14.1" customHeight="1" x14ac:dyDescent="0.3">
      <c r="B25" s="168"/>
      <c r="C25" s="169"/>
      <c r="D25" s="170"/>
      <c r="E25" s="171"/>
      <c r="F25" s="171"/>
      <c r="G25" s="172"/>
      <c r="H25" s="172"/>
      <c r="I25" s="172"/>
      <c r="J25" s="172"/>
      <c r="K25" s="173"/>
      <c r="L25" s="173"/>
      <c r="M25" s="174"/>
    </row>
    <row r="26" spans="2:13" ht="14.1" customHeight="1" x14ac:dyDescent="0.3">
      <c r="B26" s="168"/>
      <c r="C26" s="169"/>
      <c r="D26" s="170"/>
      <c r="E26" s="171"/>
      <c r="F26" s="171"/>
      <c r="G26" s="172"/>
      <c r="H26" s="172"/>
      <c r="I26" s="172"/>
      <c r="J26" s="172"/>
      <c r="K26" s="173"/>
      <c r="L26" s="173"/>
      <c r="M26" s="174"/>
    </row>
    <row r="27" spans="2:13" ht="14.1" customHeight="1" x14ac:dyDescent="0.3">
      <c r="B27" s="168"/>
      <c r="C27" s="169"/>
      <c r="D27" s="170"/>
      <c r="E27" s="171"/>
      <c r="F27" s="171"/>
      <c r="G27" s="172"/>
      <c r="H27" s="172"/>
      <c r="I27" s="172"/>
      <c r="J27" s="172"/>
      <c r="K27" s="173"/>
      <c r="L27" s="173"/>
      <c r="M27" s="174"/>
    </row>
    <row r="28" spans="2:13" ht="14.1" customHeight="1" x14ac:dyDescent="0.3">
      <c r="B28" s="168"/>
      <c r="C28" s="169"/>
      <c r="D28" s="170"/>
      <c r="E28" s="171"/>
      <c r="F28" s="171"/>
      <c r="G28" s="172"/>
      <c r="H28" s="172"/>
      <c r="I28" s="172"/>
      <c r="J28" s="172"/>
      <c r="K28" s="173"/>
      <c r="L28" s="173"/>
      <c r="M28" s="174"/>
    </row>
    <row r="29" spans="2:13" ht="14.1" customHeight="1" x14ac:dyDescent="0.3">
      <c r="B29" s="168"/>
      <c r="C29" s="169"/>
      <c r="D29" s="170"/>
      <c r="E29" s="171"/>
      <c r="F29" s="171"/>
      <c r="G29" s="172"/>
      <c r="H29" s="172"/>
      <c r="I29" s="172"/>
      <c r="J29" s="172"/>
      <c r="K29" s="173"/>
      <c r="L29" s="173"/>
      <c r="M29" s="174"/>
    </row>
    <row r="30" spans="2:13" ht="14.1" customHeight="1" x14ac:dyDescent="0.3">
      <c r="B30" s="168"/>
      <c r="C30" s="169"/>
      <c r="D30" s="170"/>
      <c r="E30" s="171"/>
      <c r="F30" s="171"/>
      <c r="G30" s="172"/>
      <c r="H30" s="172"/>
      <c r="I30" s="172"/>
      <c r="J30" s="172"/>
      <c r="K30" s="173"/>
      <c r="L30" s="173"/>
      <c r="M30" s="174"/>
    </row>
    <row r="31" spans="2:13" ht="14.1" customHeight="1" x14ac:dyDescent="0.3">
      <c r="B31" s="168"/>
      <c r="C31" s="169"/>
      <c r="D31" s="170"/>
      <c r="E31" s="171"/>
      <c r="F31" s="171"/>
      <c r="G31" s="172"/>
      <c r="H31" s="172"/>
      <c r="I31" s="172"/>
      <c r="J31" s="172"/>
      <c r="K31" s="173"/>
      <c r="L31" s="173"/>
      <c r="M31" s="174"/>
    </row>
    <row r="32" spans="2:13" ht="14.1" customHeight="1" x14ac:dyDescent="0.3">
      <c r="B32" s="168"/>
      <c r="C32" s="169"/>
      <c r="D32" s="170"/>
      <c r="E32" s="171"/>
      <c r="F32" s="171"/>
      <c r="G32" s="172"/>
      <c r="H32" s="172"/>
      <c r="I32" s="172"/>
      <c r="J32" s="172"/>
      <c r="K32" s="173"/>
      <c r="L32" s="173"/>
      <c r="M32" s="174"/>
    </row>
    <row r="33" spans="2:13" ht="14.1" customHeight="1" x14ac:dyDescent="0.3">
      <c r="B33" s="168"/>
      <c r="C33" s="169"/>
      <c r="D33" s="170"/>
      <c r="E33" s="171"/>
      <c r="F33" s="171"/>
      <c r="G33" s="172"/>
      <c r="H33" s="172"/>
      <c r="I33" s="172"/>
      <c r="J33" s="172"/>
      <c r="K33" s="173"/>
      <c r="L33" s="173"/>
      <c r="M33" s="174"/>
    </row>
    <row r="34" spans="2:13" ht="14.1" customHeight="1" x14ac:dyDescent="0.3">
      <c r="B34" s="168"/>
      <c r="C34" s="169"/>
      <c r="D34" s="170"/>
      <c r="E34" s="171"/>
      <c r="F34" s="171"/>
      <c r="G34" s="172"/>
      <c r="H34" s="172"/>
      <c r="I34" s="172"/>
      <c r="J34" s="172"/>
      <c r="K34" s="173"/>
      <c r="L34" s="173"/>
      <c r="M34" s="174"/>
    </row>
    <row r="35" spans="2:13" ht="14.1" customHeight="1" x14ac:dyDescent="0.3">
      <c r="B35" s="168"/>
      <c r="C35" s="169"/>
      <c r="D35" s="170"/>
      <c r="E35" s="171"/>
      <c r="F35" s="171"/>
      <c r="G35" s="172"/>
      <c r="H35" s="172"/>
      <c r="I35" s="172"/>
      <c r="J35" s="172"/>
      <c r="K35" s="173"/>
      <c r="L35" s="173"/>
      <c r="M35" s="174"/>
    </row>
    <row r="36" spans="2:13" ht="14.1" customHeight="1" x14ac:dyDescent="0.3">
      <c r="B36" s="168"/>
      <c r="C36" s="169"/>
      <c r="D36" s="170"/>
      <c r="E36" s="171"/>
      <c r="F36" s="171"/>
      <c r="G36" s="172"/>
      <c r="H36" s="172"/>
      <c r="I36" s="172"/>
      <c r="J36" s="172"/>
      <c r="K36" s="173"/>
      <c r="L36" s="173"/>
      <c r="M36" s="174"/>
    </row>
    <row r="37" spans="2:13" ht="14.1" customHeight="1" x14ac:dyDescent="0.3">
      <c r="B37" s="168"/>
      <c r="C37" s="169"/>
      <c r="D37" s="170"/>
      <c r="E37" s="171"/>
      <c r="F37" s="171"/>
      <c r="G37" s="172"/>
      <c r="H37" s="172"/>
      <c r="I37" s="172"/>
      <c r="J37" s="172"/>
      <c r="K37" s="173"/>
      <c r="L37" s="173"/>
      <c r="M37" s="174"/>
    </row>
    <row r="38" spans="2:13" ht="14.1" customHeight="1" x14ac:dyDescent="0.3">
      <c r="B38" s="168"/>
      <c r="C38" s="169"/>
      <c r="D38" s="170"/>
      <c r="E38" s="171"/>
      <c r="F38" s="171"/>
      <c r="G38" s="172"/>
      <c r="H38" s="172"/>
      <c r="I38" s="172"/>
      <c r="J38" s="172"/>
      <c r="K38" s="173"/>
      <c r="L38" s="173"/>
      <c r="M38" s="174"/>
    </row>
    <row r="39" spans="2:13" ht="14.1" customHeight="1" x14ac:dyDescent="0.3">
      <c r="B39" s="168"/>
      <c r="C39" s="169"/>
      <c r="D39" s="170"/>
      <c r="E39" s="171"/>
      <c r="F39" s="171"/>
      <c r="G39" s="172"/>
      <c r="H39" s="172"/>
      <c r="I39" s="172"/>
      <c r="J39" s="172"/>
      <c r="K39" s="173"/>
      <c r="L39" s="173"/>
      <c r="M39" s="174"/>
    </row>
    <row r="40" spans="2:13" ht="14.1" customHeight="1" x14ac:dyDescent="0.3">
      <c r="B40" s="168"/>
      <c r="C40" s="169"/>
      <c r="D40" s="170"/>
      <c r="E40" s="171"/>
      <c r="F40" s="171"/>
      <c r="G40" s="172"/>
      <c r="H40" s="172"/>
      <c r="I40" s="172"/>
      <c r="J40" s="172"/>
      <c r="K40" s="173"/>
      <c r="L40" s="173"/>
      <c r="M40" s="174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3"/>
      <c r="B1" s="18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58" customFormat="1" ht="21.75" customHeight="1" thickBot="1" x14ac:dyDescent="0.25">
      <c r="A2" s="183"/>
      <c r="B2" s="183"/>
      <c r="C2" s="157"/>
      <c r="D2" s="295" t="s">
        <v>126</v>
      </c>
      <c r="E2" s="296"/>
      <c r="F2" s="296"/>
      <c r="G2" s="296"/>
      <c r="H2" s="297"/>
      <c r="I2" s="206"/>
      <c r="J2" s="295" t="s">
        <v>127</v>
      </c>
      <c r="K2" s="296"/>
      <c r="L2" s="296"/>
      <c r="M2" s="296"/>
      <c r="N2" s="297"/>
      <c r="O2" s="206"/>
      <c r="P2" s="295" t="s">
        <v>128</v>
      </c>
      <c r="Q2" s="296"/>
      <c r="R2" s="296"/>
      <c r="S2" s="296"/>
      <c r="T2" s="297"/>
      <c r="U2" s="206"/>
      <c r="V2" s="295" t="s">
        <v>130</v>
      </c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7"/>
      <c r="AU2" s="227"/>
      <c r="AV2" s="228" t="s">
        <v>131</v>
      </c>
      <c r="AW2" s="229" t="s">
        <v>132</v>
      </c>
      <c r="AX2" s="295" t="s">
        <v>133</v>
      </c>
      <c r="AY2" s="296"/>
      <c r="AZ2" s="296"/>
      <c r="BA2" s="296"/>
      <c r="BB2" s="297"/>
      <c r="BC2" s="206"/>
      <c r="BD2" s="295" t="s">
        <v>134</v>
      </c>
      <c r="BE2" s="296"/>
      <c r="BF2" s="296"/>
      <c r="BG2" s="296"/>
      <c r="BH2" s="297"/>
      <c r="BI2" s="206"/>
      <c r="BJ2" s="295" t="s">
        <v>135</v>
      </c>
      <c r="BK2" s="296"/>
      <c r="BL2" s="296"/>
      <c r="BM2" s="296"/>
      <c r="BN2" s="297"/>
      <c r="BO2" s="206"/>
      <c r="BP2" s="295" t="s">
        <v>136</v>
      </c>
      <c r="BQ2" s="296"/>
      <c r="BR2" s="296"/>
      <c r="BS2" s="296"/>
      <c r="BT2" s="297"/>
      <c r="BU2" s="206"/>
      <c r="BV2" s="295" t="s">
        <v>137</v>
      </c>
      <c r="BW2" s="296"/>
      <c r="BX2" s="296"/>
      <c r="BY2" s="296"/>
      <c r="BZ2" s="296"/>
      <c r="CA2" s="296"/>
      <c r="CB2" s="296"/>
      <c r="CC2" s="296"/>
      <c r="CD2" s="296"/>
      <c r="CE2" s="297"/>
      <c r="CF2" s="206"/>
      <c r="CG2" s="207" t="s">
        <v>101</v>
      </c>
      <c r="CH2" s="157"/>
    </row>
    <row r="3" spans="1:86" s="158" customFormat="1" ht="26.1" customHeight="1" x14ac:dyDescent="0.25">
      <c r="A3" s="183"/>
      <c r="B3" s="183"/>
      <c r="C3" s="157"/>
      <c r="D3" s="303" t="str">
        <f>'Udregning af resultater'!$W46</f>
        <v>Dommer mangler</v>
      </c>
      <c r="E3" s="306" t="str">
        <f>'Udregning af resultater'!$W47</f>
        <v>Dommer mangler</v>
      </c>
      <c r="F3" s="306" t="str">
        <f>'Udregning af resultater'!$W48</f>
        <v>Dommer mangler</v>
      </c>
      <c r="G3" s="306" t="str">
        <f>'Udregning af resultater'!$W49</f>
        <v>Dommer mangler</v>
      </c>
      <c r="H3" s="301" t="s">
        <v>126</v>
      </c>
      <c r="I3" s="184"/>
      <c r="J3" s="303" t="str">
        <f>'Udregning af resultater'!$W50</f>
        <v>Dommer mangler</v>
      </c>
      <c r="K3" s="306" t="str">
        <f>'Udregning af resultater'!$W51</f>
        <v>Dommer mangler</v>
      </c>
      <c r="L3" s="306" t="str">
        <f>'Udregning af resultater'!$W52</f>
        <v>Dommer mangler</v>
      </c>
      <c r="M3" s="306" t="str">
        <f>'Udregning af resultater'!$W53</f>
        <v>Dommer mangler</v>
      </c>
      <c r="N3" s="300" t="s">
        <v>127</v>
      </c>
      <c r="O3" s="184"/>
      <c r="P3" s="303" t="str">
        <f>'Udregning af resultater'!$W54</f>
        <v>Dommer mangler</v>
      </c>
      <c r="Q3" s="306" t="str">
        <f>'Udregning af resultater'!$W55</f>
        <v>Dommer mangler</v>
      </c>
      <c r="R3" s="306" t="str">
        <f>'Udregning af resultater'!$W56</f>
        <v>Dommer mangler</v>
      </c>
      <c r="S3" s="306" t="str">
        <f>'Udregning af resultater'!$W57</f>
        <v>Dommer mangler</v>
      </c>
      <c r="T3" s="308" t="s">
        <v>128</v>
      </c>
      <c r="U3" s="184"/>
      <c r="V3" s="303" t="str">
        <f>'Udregning af resultater'!$W58</f>
        <v>Dommer mangler</v>
      </c>
      <c r="W3" s="306" t="str">
        <f>'Udregning af resultater'!$W59</f>
        <v>Dommer mangler</v>
      </c>
      <c r="X3" s="306" t="str">
        <f>'Udregning af resultater'!$W60</f>
        <v>Dommer mangler</v>
      </c>
      <c r="Y3" s="306" t="str">
        <f>'Udregning af resultater'!$W61</f>
        <v>Dommer mangler</v>
      </c>
      <c r="Z3" s="311" t="s">
        <v>55</v>
      </c>
      <c r="AA3" s="184"/>
      <c r="AB3" s="303" t="str">
        <f>'Udregning af resultater'!$W58</f>
        <v>Dommer mangler</v>
      </c>
      <c r="AC3" s="306" t="str">
        <f>'Udregning af resultater'!$W59</f>
        <v>Dommer mangler</v>
      </c>
      <c r="AD3" s="306" t="str">
        <f>'Udregning af resultater'!$W60</f>
        <v>Dommer mangler</v>
      </c>
      <c r="AE3" s="306" t="str">
        <f>'Udregning af resultater'!$W61</f>
        <v>Dommer mangler</v>
      </c>
      <c r="AF3" s="311" t="s">
        <v>56</v>
      </c>
      <c r="AG3" s="184"/>
      <c r="AH3" s="303" t="str">
        <f>'Udregning af resultater'!$W58</f>
        <v>Dommer mangler</v>
      </c>
      <c r="AI3" s="306" t="str">
        <f>'Udregning af resultater'!$W59</f>
        <v>Dommer mangler</v>
      </c>
      <c r="AJ3" s="306" t="str">
        <f>'Udregning af resultater'!$W60</f>
        <v>Dommer mangler</v>
      </c>
      <c r="AK3" s="306" t="str">
        <f>'Udregning af resultater'!$W61</f>
        <v>Dommer mangler</v>
      </c>
      <c r="AL3" s="300" t="s">
        <v>57</v>
      </c>
      <c r="AM3" s="184"/>
      <c r="AN3" s="303" t="str">
        <f>'Udregning af resultater'!$W58</f>
        <v>Dommer mangler</v>
      </c>
      <c r="AO3" s="306" t="str">
        <f>'Udregning af resultater'!$W59</f>
        <v>Dommer mangler</v>
      </c>
      <c r="AP3" s="306" t="str">
        <f>'Udregning af resultater'!$W60</f>
        <v>Dommer mangler</v>
      </c>
      <c r="AQ3" s="306" t="str">
        <f>'Udregning af resultater'!$W61</f>
        <v>Dommer mangler</v>
      </c>
      <c r="AR3" s="316" t="s">
        <v>58</v>
      </c>
      <c r="AS3" s="311" t="s">
        <v>105</v>
      </c>
      <c r="AT3" s="313" t="s">
        <v>103</v>
      </c>
      <c r="AU3" s="185"/>
      <c r="AV3" s="186"/>
      <c r="AW3" s="186"/>
      <c r="AX3" s="303" t="str">
        <f>'Udregning af resultater'!$W70</f>
        <v>Dommer mangler</v>
      </c>
      <c r="AY3" s="306" t="str">
        <f>'Udregning af resultater'!$W71</f>
        <v>Dommer mangler</v>
      </c>
      <c r="AZ3" s="306" t="str">
        <f>'Udregning af resultater'!$W72</f>
        <v>Dommer mangler</v>
      </c>
      <c r="BA3" s="306" t="str">
        <f>'Udregning af resultater'!$W73</f>
        <v>Dommer mangler</v>
      </c>
      <c r="BB3" s="308" t="s">
        <v>133</v>
      </c>
      <c r="BC3" s="181"/>
      <c r="BD3" s="303" t="str">
        <f>'Udregning af resultater'!$W74</f>
        <v>Dommer mangler</v>
      </c>
      <c r="BE3" s="306" t="str">
        <f>'Udregning af resultater'!$W75</f>
        <v>Dommer mangler</v>
      </c>
      <c r="BF3" s="306" t="str">
        <f>'Udregning af resultater'!$W76</f>
        <v>Dommer mangler</v>
      </c>
      <c r="BG3" s="306" t="str">
        <f>'Udregning af resultater'!$W77</f>
        <v>Dommer mangler</v>
      </c>
      <c r="BH3" s="311" t="s">
        <v>134</v>
      </c>
      <c r="BI3" s="181"/>
      <c r="BJ3" s="303" t="str">
        <f>'Udregning af resultater'!$W78</f>
        <v>Dommer mangler</v>
      </c>
      <c r="BK3" s="306" t="str">
        <f>'Udregning af resultater'!$W79</f>
        <v>Dommer mangler</v>
      </c>
      <c r="BL3" s="306" t="str">
        <f>'Udregning af resultater'!$W80</f>
        <v>Dommer mangler</v>
      </c>
      <c r="BM3" s="306" t="str">
        <f>'Udregning af resultater'!$W81</f>
        <v>Dommer mangler</v>
      </c>
      <c r="BN3" s="311" t="s">
        <v>135</v>
      </c>
      <c r="BO3" s="187"/>
      <c r="BP3" s="303" t="str">
        <f>'Udregning af resultater'!$W82</f>
        <v>Dommer mangler</v>
      </c>
      <c r="BQ3" s="306" t="str">
        <f>'Udregning af resultater'!$W83</f>
        <v>Dommer mangler</v>
      </c>
      <c r="BR3" s="306" t="str">
        <f>'Udregning af resultater'!$W84</f>
        <v>Dommer mangler</v>
      </c>
      <c r="BS3" s="306" t="str">
        <f>'Udregning af resultater'!$W85</f>
        <v>Dommer mangler</v>
      </c>
      <c r="BT3" s="311" t="s">
        <v>136</v>
      </c>
      <c r="BU3" s="187"/>
      <c r="BV3" s="303" t="str">
        <f>'Udregning af resultater'!$W86</f>
        <v>Dommer mangler</v>
      </c>
      <c r="BW3" s="306" t="str">
        <f>'Udregning af resultater'!$W87</f>
        <v>Dommer mangler</v>
      </c>
      <c r="BX3" s="306" t="str">
        <f>'Udregning af resultater'!$W88</f>
        <v>Dommer mangler</v>
      </c>
      <c r="BY3" s="306" t="str">
        <f>'Udregning af resultater'!$W89</f>
        <v>Dommer mangler</v>
      </c>
      <c r="BZ3" s="327"/>
      <c r="CA3" s="329" t="str">
        <f>'Udregning af resultater'!$W86</f>
        <v>Dommer mangler</v>
      </c>
      <c r="CB3" s="306" t="str">
        <f>'Udregning af resultater'!$W87</f>
        <v>Dommer mangler</v>
      </c>
      <c r="CC3" s="306" t="str">
        <f>'Udregning af resultater'!$W88</f>
        <v>Dommer mangler</v>
      </c>
      <c r="CD3" s="306" t="str">
        <f>'Udregning af resultater'!$W89</f>
        <v>Dommer mangler</v>
      </c>
      <c r="CE3" s="301" t="s">
        <v>137</v>
      </c>
      <c r="CF3" s="181"/>
      <c r="CG3" s="324" t="str">
        <f>IF(ISBLANK(Hovedmenu!F16),"",Hovedmenu!F16)</f>
        <v/>
      </c>
      <c r="CH3" s="157"/>
    </row>
    <row r="4" spans="1:86" s="158" customFormat="1" ht="26.1" customHeight="1" x14ac:dyDescent="0.25">
      <c r="C4" s="157"/>
      <c r="D4" s="304"/>
      <c r="E4" s="306"/>
      <c r="F4" s="306"/>
      <c r="G4" s="306"/>
      <c r="H4" s="301"/>
      <c r="I4" s="184"/>
      <c r="J4" s="304"/>
      <c r="K4" s="306"/>
      <c r="L4" s="306"/>
      <c r="M4" s="306"/>
      <c r="N4" s="301"/>
      <c r="O4" s="184"/>
      <c r="P4" s="304"/>
      <c r="Q4" s="306"/>
      <c r="R4" s="306"/>
      <c r="S4" s="306"/>
      <c r="T4" s="309"/>
      <c r="U4" s="184"/>
      <c r="V4" s="304"/>
      <c r="W4" s="306"/>
      <c r="X4" s="306"/>
      <c r="Y4" s="306"/>
      <c r="Z4" s="311"/>
      <c r="AA4" s="184"/>
      <c r="AB4" s="304"/>
      <c r="AC4" s="306"/>
      <c r="AD4" s="306"/>
      <c r="AE4" s="306"/>
      <c r="AF4" s="311"/>
      <c r="AG4" s="184"/>
      <c r="AH4" s="304"/>
      <c r="AI4" s="306"/>
      <c r="AJ4" s="306"/>
      <c r="AK4" s="306"/>
      <c r="AL4" s="301"/>
      <c r="AM4" s="184"/>
      <c r="AN4" s="304"/>
      <c r="AO4" s="306"/>
      <c r="AP4" s="306"/>
      <c r="AQ4" s="306"/>
      <c r="AR4" s="316"/>
      <c r="AS4" s="311"/>
      <c r="AT4" s="314"/>
      <c r="AU4" s="185"/>
      <c r="AV4" s="186"/>
      <c r="AW4" s="186"/>
      <c r="AX4" s="304"/>
      <c r="AY4" s="306"/>
      <c r="AZ4" s="306"/>
      <c r="BA4" s="306"/>
      <c r="BB4" s="318"/>
      <c r="BC4" s="181"/>
      <c r="BD4" s="304"/>
      <c r="BE4" s="306"/>
      <c r="BF4" s="306"/>
      <c r="BG4" s="306"/>
      <c r="BH4" s="311"/>
      <c r="BI4" s="181"/>
      <c r="BJ4" s="304"/>
      <c r="BK4" s="306"/>
      <c r="BL4" s="306"/>
      <c r="BM4" s="306"/>
      <c r="BN4" s="311"/>
      <c r="BO4" s="187"/>
      <c r="BP4" s="304"/>
      <c r="BQ4" s="306"/>
      <c r="BR4" s="306"/>
      <c r="BS4" s="306"/>
      <c r="BT4" s="311"/>
      <c r="BU4" s="187"/>
      <c r="BV4" s="304"/>
      <c r="BW4" s="306"/>
      <c r="BX4" s="306"/>
      <c r="BY4" s="306"/>
      <c r="BZ4" s="327"/>
      <c r="CA4" s="316"/>
      <c r="CB4" s="306"/>
      <c r="CC4" s="306"/>
      <c r="CD4" s="306"/>
      <c r="CE4" s="301"/>
      <c r="CF4" s="181"/>
      <c r="CG4" s="325"/>
      <c r="CH4" s="157"/>
    </row>
    <row r="5" spans="1:86" s="158" customFormat="1" ht="48" customHeight="1" x14ac:dyDescent="0.25">
      <c r="A5" s="299" t="s">
        <v>0</v>
      </c>
      <c r="B5" s="299"/>
      <c r="C5" s="157"/>
      <c r="D5" s="304"/>
      <c r="E5" s="306"/>
      <c r="F5" s="306"/>
      <c r="G5" s="306"/>
      <c r="H5" s="301"/>
      <c r="I5" s="184"/>
      <c r="J5" s="304"/>
      <c r="K5" s="306"/>
      <c r="L5" s="306"/>
      <c r="M5" s="306"/>
      <c r="N5" s="301"/>
      <c r="O5" s="184"/>
      <c r="P5" s="304"/>
      <c r="Q5" s="306"/>
      <c r="R5" s="306"/>
      <c r="S5" s="306"/>
      <c r="T5" s="309"/>
      <c r="U5" s="184"/>
      <c r="V5" s="304"/>
      <c r="W5" s="306"/>
      <c r="X5" s="306"/>
      <c r="Y5" s="306"/>
      <c r="Z5" s="311"/>
      <c r="AA5" s="184"/>
      <c r="AB5" s="304"/>
      <c r="AC5" s="306"/>
      <c r="AD5" s="306"/>
      <c r="AE5" s="306"/>
      <c r="AF5" s="311"/>
      <c r="AG5" s="184"/>
      <c r="AH5" s="304"/>
      <c r="AI5" s="306"/>
      <c r="AJ5" s="306"/>
      <c r="AK5" s="306"/>
      <c r="AL5" s="301"/>
      <c r="AM5" s="184"/>
      <c r="AN5" s="304"/>
      <c r="AO5" s="306"/>
      <c r="AP5" s="306"/>
      <c r="AQ5" s="306"/>
      <c r="AR5" s="316"/>
      <c r="AS5" s="311"/>
      <c r="AT5" s="314"/>
      <c r="AU5" s="185"/>
      <c r="AV5" s="186"/>
      <c r="AW5" s="186"/>
      <c r="AX5" s="304"/>
      <c r="AY5" s="306"/>
      <c r="AZ5" s="306"/>
      <c r="BA5" s="306"/>
      <c r="BB5" s="318"/>
      <c r="BC5" s="181"/>
      <c r="BD5" s="304"/>
      <c r="BE5" s="306"/>
      <c r="BF5" s="306"/>
      <c r="BG5" s="306"/>
      <c r="BH5" s="311"/>
      <c r="BI5" s="181"/>
      <c r="BJ5" s="304"/>
      <c r="BK5" s="306"/>
      <c r="BL5" s="306"/>
      <c r="BM5" s="306"/>
      <c r="BN5" s="311"/>
      <c r="BO5" s="187"/>
      <c r="BP5" s="304"/>
      <c r="BQ5" s="306"/>
      <c r="BR5" s="306"/>
      <c r="BS5" s="306"/>
      <c r="BT5" s="311"/>
      <c r="BU5" s="187"/>
      <c r="BV5" s="304"/>
      <c r="BW5" s="306"/>
      <c r="BX5" s="306"/>
      <c r="BY5" s="306"/>
      <c r="BZ5" s="327"/>
      <c r="CA5" s="316"/>
      <c r="CB5" s="306"/>
      <c r="CC5" s="306"/>
      <c r="CD5" s="306"/>
      <c r="CE5" s="301"/>
      <c r="CF5" s="181"/>
      <c r="CG5" s="325"/>
      <c r="CH5" s="157"/>
    </row>
    <row r="6" spans="1:86" s="158" customFormat="1" ht="26.1" customHeight="1" x14ac:dyDescent="0.25">
      <c r="A6" s="189" t="s">
        <v>12</v>
      </c>
      <c r="B6" s="188" t="str">
        <f>IF(ISBLANK(Hovedmenu!B14),"",Hovedmenu!B14)</f>
        <v/>
      </c>
      <c r="C6" s="157"/>
      <c r="D6" s="304"/>
      <c r="E6" s="306"/>
      <c r="F6" s="306"/>
      <c r="G6" s="306"/>
      <c r="H6" s="301"/>
      <c r="I6" s="184"/>
      <c r="J6" s="304"/>
      <c r="K6" s="306"/>
      <c r="L6" s="306"/>
      <c r="M6" s="306"/>
      <c r="N6" s="301"/>
      <c r="O6" s="184"/>
      <c r="P6" s="304"/>
      <c r="Q6" s="306"/>
      <c r="R6" s="306"/>
      <c r="S6" s="306"/>
      <c r="T6" s="309"/>
      <c r="U6" s="184"/>
      <c r="V6" s="304"/>
      <c r="W6" s="306"/>
      <c r="X6" s="306"/>
      <c r="Y6" s="306"/>
      <c r="Z6" s="311"/>
      <c r="AA6" s="184"/>
      <c r="AB6" s="304"/>
      <c r="AC6" s="306"/>
      <c r="AD6" s="306"/>
      <c r="AE6" s="306"/>
      <c r="AF6" s="311"/>
      <c r="AG6" s="184"/>
      <c r="AH6" s="304"/>
      <c r="AI6" s="306"/>
      <c r="AJ6" s="306"/>
      <c r="AK6" s="306"/>
      <c r="AL6" s="301"/>
      <c r="AM6" s="184"/>
      <c r="AN6" s="304"/>
      <c r="AO6" s="306"/>
      <c r="AP6" s="306"/>
      <c r="AQ6" s="306"/>
      <c r="AR6" s="316"/>
      <c r="AS6" s="311"/>
      <c r="AT6" s="314"/>
      <c r="AU6" s="185"/>
      <c r="AV6" s="186"/>
      <c r="AW6" s="186"/>
      <c r="AX6" s="304"/>
      <c r="AY6" s="306"/>
      <c r="AZ6" s="306"/>
      <c r="BA6" s="306"/>
      <c r="BB6" s="318"/>
      <c r="BC6" s="181"/>
      <c r="BD6" s="304"/>
      <c r="BE6" s="306"/>
      <c r="BF6" s="306"/>
      <c r="BG6" s="306"/>
      <c r="BH6" s="311"/>
      <c r="BI6" s="181"/>
      <c r="BJ6" s="304"/>
      <c r="BK6" s="306"/>
      <c r="BL6" s="306"/>
      <c r="BM6" s="306"/>
      <c r="BN6" s="311"/>
      <c r="BO6" s="187"/>
      <c r="BP6" s="304"/>
      <c r="BQ6" s="306"/>
      <c r="BR6" s="306"/>
      <c r="BS6" s="306"/>
      <c r="BT6" s="311"/>
      <c r="BU6" s="187"/>
      <c r="BV6" s="304"/>
      <c r="BW6" s="306"/>
      <c r="BX6" s="306"/>
      <c r="BY6" s="306"/>
      <c r="BZ6" s="327"/>
      <c r="CA6" s="316"/>
      <c r="CB6" s="306"/>
      <c r="CC6" s="306"/>
      <c r="CD6" s="306"/>
      <c r="CE6" s="301"/>
      <c r="CF6" s="181"/>
      <c r="CG6" s="325"/>
      <c r="CH6" s="157"/>
    </row>
    <row r="7" spans="1:86" s="158" customFormat="1" ht="26.1" customHeight="1" x14ac:dyDescent="0.25">
      <c r="A7" s="189" t="s">
        <v>23</v>
      </c>
      <c r="B7" s="188" t="str">
        <f>IF(ISBLANK(Hovedmenu!E14),"",Hovedmenu!E14)</f>
        <v/>
      </c>
      <c r="C7" s="157"/>
      <c r="D7" s="304"/>
      <c r="E7" s="306"/>
      <c r="F7" s="306"/>
      <c r="G7" s="306"/>
      <c r="H7" s="301"/>
      <c r="I7" s="184"/>
      <c r="J7" s="304"/>
      <c r="K7" s="306"/>
      <c r="L7" s="306"/>
      <c r="M7" s="306"/>
      <c r="N7" s="301"/>
      <c r="O7" s="184"/>
      <c r="P7" s="304"/>
      <c r="Q7" s="306"/>
      <c r="R7" s="306"/>
      <c r="S7" s="306"/>
      <c r="T7" s="309"/>
      <c r="U7" s="184"/>
      <c r="V7" s="304"/>
      <c r="W7" s="306"/>
      <c r="X7" s="306"/>
      <c r="Y7" s="306"/>
      <c r="Z7" s="311"/>
      <c r="AA7" s="184"/>
      <c r="AB7" s="304"/>
      <c r="AC7" s="306"/>
      <c r="AD7" s="306"/>
      <c r="AE7" s="306"/>
      <c r="AF7" s="311"/>
      <c r="AG7" s="184"/>
      <c r="AH7" s="304"/>
      <c r="AI7" s="306"/>
      <c r="AJ7" s="306"/>
      <c r="AK7" s="306"/>
      <c r="AL7" s="301"/>
      <c r="AM7" s="184"/>
      <c r="AN7" s="304"/>
      <c r="AO7" s="306"/>
      <c r="AP7" s="306"/>
      <c r="AQ7" s="306"/>
      <c r="AR7" s="316"/>
      <c r="AS7" s="311"/>
      <c r="AT7" s="314"/>
      <c r="AU7" s="185"/>
      <c r="AV7" s="186"/>
      <c r="AW7" s="186"/>
      <c r="AX7" s="304"/>
      <c r="AY7" s="306"/>
      <c r="AZ7" s="306"/>
      <c r="BA7" s="306"/>
      <c r="BB7" s="318"/>
      <c r="BC7" s="181"/>
      <c r="BD7" s="304"/>
      <c r="BE7" s="306"/>
      <c r="BF7" s="306"/>
      <c r="BG7" s="306"/>
      <c r="BH7" s="311"/>
      <c r="BI7" s="181"/>
      <c r="BJ7" s="304"/>
      <c r="BK7" s="306"/>
      <c r="BL7" s="306"/>
      <c r="BM7" s="306"/>
      <c r="BN7" s="311"/>
      <c r="BO7" s="187"/>
      <c r="BP7" s="304"/>
      <c r="BQ7" s="306"/>
      <c r="BR7" s="306"/>
      <c r="BS7" s="306"/>
      <c r="BT7" s="311"/>
      <c r="BU7" s="187"/>
      <c r="BV7" s="304"/>
      <c r="BW7" s="306"/>
      <c r="BX7" s="306"/>
      <c r="BY7" s="306"/>
      <c r="BZ7" s="327"/>
      <c r="CA7" s="316"/>
      <c r="CB7" s="306"/>
      <c r="CC7" s="306"/>
      <c r="CD7" s="306"/>
      <c r="CE7" s="301"/>
      <c r="CF7" s="181"/>
      <c r="CG7" s="325"/>
      <c r="CH7" s="157"/>
    </row>
    <row r="8" spans="1:86" ht="26.25" customHeight="1" thickBot="1" x14ac:dyDescent="0.35">
      <c r="A8" s="189" t="s">
        <v>22</v>
      </c>
      <c r="B8" s="190" t="str">
        <f>IF(ISBLANK(Hovedmenu!H14),"",Hovedmenu!H14)</f>
        <v/>
      </c>
      <c r="C8" s="56"/>
      <c r="D8" s="305"/>
      <c r="E8" s="307"/>
      <c r="F8" s="307"/>
      <c r="G8" s="307"/>
      <c r="H8" s="302"/>
      <c r="I8" s="159" t="s">
        <v>104</v>
      </c>
      <c r="J8" s="305"/>
      <c r="K8" s="307"/>
      <c r="L8" s="307"/>
      <c r="M8" s="307"/>
      <c r="N8" s="302"/>
      <c r="O8" s="159" t="s">
        <v>104</v>
      </c>
      <c r="P8" s="305"/>
      <c r="Q8" s="307"/>
      <c r="R8" s="307"/>
      <c r="S8" s="307"/>
      <c r="T8" s="310"/>
      <c r="U8" s="159" t="s">
        <v>104</v>
      </c>
      <c r="V8" s="305"/>
      <c r="W8" s="307"/>
      <c r="X8" s="307"/>
      <c r="Y8" s="307"/>
      <c r="Z8" s="312"/>
      <c r="AA8" s="159" t="s">
        <v>106</v>
      </c>
      <c r="AB8" s="305"/>
      <c r="AC8" s="307"/>
      <c r="AD8" s="307"/>
      <c r="AE8" s="307"/>
      <c r="AF8" s="312"/>
      <c r="AG8" s="159" t="s">
        <v>107</v>
      </c>
      <c r="AH8" s="305"/>
      <c r="AI8" s="307"/>
      <c r="AJ8" s="307"/>
      <c r="AK8" s="307"/>
      <c r="AL8" s="302"/>
      <c r="AM8" s="159" t="s">
        <v>108</v>
      </c>
      <c r="AN8" s="305"/>
      <c r="AO8" s="307"/>
      <c r="AP8" s="307"/>
      <c r="AQ8" s="307"/>
      <c r="AR8" s="317"/>
      <c r="AS8" s="312"/>
      <c r="AT8" s="315"/>
      <c r="AU8" s="160"/>
      <c r="AV8" s="161"/>
      <c r="AW8" s="161"/>
      <c r="AX8" s="305"/>
      <c r="AY8" s="307"/>
      <c r="AZ8" s="307"/>
      <c r="BA8" s="307"/>
      <c r="BB8" s="319"/>
      <c r="BC8" s="159" t="s">
        <v>104</v>
      </c>
      <c r="BD8" s="305"/>
      <c r="BE8" s="307"/>
      <c r="BF8" s="307"/>
      <c r="BG8" s="307"/>
      <c r="BH8" s="312"/>
      <c r="BI8" s="159" t="s">
        <v>104</v>
      </c>
      <c r="BJ8" s="305"/>
      <c r="BK8" s="307"/>
      <c r="BL8" s="307"/>
      <c r="BM8" s="307"/>
      <c r="BN8" s="312"/>
      <c r="BO8" s="159" t="s">
        <v>104</v>
      </c>
      <c r="BP8" s="305"/>
      <c r="BQ8" s="307"/>
      <c r="BR8" s="307"/>
      <c r="BS8" s="307"/>
      <c r="BT8" s="312"/>
      <c r="BU8" s="159" t="s">
        <v>104</v>
      </c>
      <c r="BV8" s="305"/>
      <c r="BW8" s="307"/>
      <c r="BX8" s="307"/>
      <c r="BY8" s="307"/>
      <c r="BZ8" s="328"/>
      <c r="CA8" s="317"/>
      <c r="CB8" s="307"/>
      <c r="CC8" s="307"/>
      <c r="CD8" s="307"/>
      <c r="CE8" s="302"/>
      <c r="CF8" s="159" t="s">
        <v>104</v>
      </c>
      <c r="CG8" s="326"/>
      <c r="CH8" s="57"/>
    </row>
    <row r="9" spans="1:86" ht="14.1" customHeight="1" thickBot="1" x14ac:dyDescent="0.35">
      <c r="A9" s="154" t="s">
        <v>6</v>
      </c>
      <c r="B9" s="155" t="s">
        <v>54</v>
      </c>
      <c r="C9" s="154" t="s">
        <v>9</v>
      </c>
      <c r="D9" s="235"/>
      <c r="E9" s="235"/>
      <c r="F9" s="235"/>
      <c r="G9" s="235"/>
      <c r="H9" s="236" t="s">
        <v>129</v>
      </c>
      <c r="I9" s="235"/>
      <c r="J9" s="235"/>
      <c r="K9" s="235"/>
      <c r="L9" s="235"/>
      <c r="M9" s="235"/>
      <c r="N9" s="236" t="s">
        <v>129</v>
      </c>
      <c r="O9" s="156"/>
      <c r="P9" s="234"/>
      <c r="Q9" s="235"/>
      <c r="R9" s="235"/>
      <c r="S9" s="235"/>
      <c r="T9" s="236" t="s">
        <v>129</v>
      </c>
      <c r="U9" s="236"/>
      <c r="V9" s="234"/>
      <c r="W9" s="235"/>
      <c r="X9" s="235"/>
      <c r="Y9" s="235"/>
      <c r="Z9" s="236" t="s">
        <v>129</v>
      </c>
      <c r="AA9" s="156"/>
      <c r="AB9" s="234"/>
      <c r="AC9" s="235"/>
      <c r="AD9" s="235"/>
      <c r="AE9" s="235"/>
      <c r="AF9" s="236" t="s">
        <v>129</v>
      </c>
      <c r="AG9" s="156"/>
      <c r="AH9" s="234"/>
      <c r="AI9" s="235"/>
      <c r="AJ9" s="235"/>
      <c r="AK9" s="235"/>
      <c r="AL9" s="236" t="s">
        <v>129</v>
      </c>
      <c r="AM9" s="156"/>
      <c r="AN9" s="234"/>
      <c r="AO9" s="235"/>
      <c r="AP9" s="235"/>
      <c r="AQ9" s="235"/>
      <c r="AR9" s="235" t="s">
        <v>129</v>
      </c>
      <c r="AS9" s="235"/>
      <c r="AT9" s="231" t="s">
        <v>129</v>
      </c>
      <c r="AU9" s="156"/>
      <c r="AV9" s="156"/>
      <c r="AW9" s="156"/>
      <c r="AX9" s="196"/>
      <c r="AY9" s="197"/>
      <c r="AZ9" s="197"/>
      <c r="BA9" s="197"/>
      <c r="BB9" s="198" t="s">
        <v>129</v>
      </c>
      <c r="BC9" s="156"/>
      <c r="BD9" s="196"/>
      <c r="BE9" s="197"/>
      <c r="BF9" s="197"/>
      <c r="BG9" s="197"/>
      <c r="BH9" s="198" t="s">
        <v>129</v>
      </c>
      <c r="BI9" s="156"/>
      <c r="BJ9" s="196"/>
      <c r="BK9" s="197"/>
      <c r="BL9" s="197"/>
      <c r="BM9" s="197"/>
      <c r="BN9" s="198" t="s">
        <v>129</v>
      </c>
      <c r="BO9" s="156"/>
      <c r="BP9" s="234"/>
      <c r="BQ9" s="235"/>
      <c r="BR9" s="235"/>
      <c r="BS9" s="235"/>
      <c r="BT9" s="236" t="s">
        <v>129</v>
      </c>
      <c r="BU9" s="156"/>
      <c r="BV9" s="320" t="s">
        <v>138</v>
      </c>
      <c r="BW9" s="321"/>
      <c r="BX9" s="321"/>
      <c r="BY9" s="322"/>
      <c r="BZ9" s="235"/>
      <c r="CA9" s="323" t="s">
        <v>139</v>
      </c>
      <c r="CB9" s="321"/>
      <c r="CC9" s="321"/>
      <c r="CD9" s="321"/>
      <c r="CE9" s="236" t="s">
        <v>129</v>
      </c>
      <c r="CF9" s="156"/>
      <c r="CG9" s="156"/>
      <c r="CH9" s="58"/>
    </row>
    <row r="10" spans="1:86" s="254" customFormat="1" ht="14.1" customHeight="1" x14ac:dyDescent="0.3">
      <c r="A10" s="237" t="str">
        <f ca="1">'Udregning af resultater'!N3</f>
        <v/>
      </c>
      <c r="B10" s="238" t="str">
        <f ca="1">'Udregning af resultater'!O3</f>
        <v/>
      </c>
      <c r="C10" s="239" t="str">
        <f ca="1">IF(ISNUMBER(A10),1,"")</f>
        <v/>
      </c>
      <c r="D10" s="240"/>
      <c r="E10" s="241"/>
      <c r="F10" s="241"/>
      <c r="G10" s="242"/>
      <c r="H10" s="243" t="str">
        <f>IFERROR(ROUND(AVERAGE(D10:G10),1),"")</f>
        <v/>
      </c>
      <c r="I10" s="243">
        <f>SUM(D10:G10)</f>
        <v>0</v>
      </c>
      <c r="J10" s="240"/>
      <c r="K10" s="241"/>
      <c r="L10" s="241"/>
      <c r="M10" s="242"/>
      <c r="N10" s="243" t="str">
        <f>IFERROR(ROUND(AVERAGE(J10:M10),1),"")</f>
        <v/>
      </c>
      <c r="O10" s="244">
        <f>SUM(J10:M10)</f>
        <v>0</v>
      </c>
      <c r="P10" s="240"/>
      <c r="Q10" s="241"/>
      <c r="R10" s="241"/>
      <c r="S10" s="242"/>
      <c r="T10" s="245" t="str">
        <f>IFERROR(ROUND(AVERAGE(P10:S10),1),"")</f>
        <v/>
      </c>
      <c r="U10" s="244">
        <f>SUM(P10:S10)</f>
        <v>0</v>
      </c>
      <c r="V10" s="240"/>
      <c r="W10" s="241"/>
      <c r="X10" s="241"/>
      <c r="Y10" s="242"/>
      <c r="Z10" s="243" t="str">
        <f>IFERROR(ROUND(AVERAGE(V10:Y10),1),"")</f>
        <v/>
      </c>
      <c r="AA10" s="244">
        <f>SUM(V10:Y10)</f>
        <v>0</v>
      </c>
      <c r="AB10" s="240"/>
      <c r="AC10" s="241"/>
      <c r="AD10" s="241"/>
      <c r="AE10" s="242"/>
      <c r="AF10" s="243" t="str">
        <f>IFERROR(ROUND(AVERAGE(AB10:AE10),1),"")</f>
        <v/>
      </c>
      <c r="AG10" s="244">
        <f>SUM(AB10:AE10)</f>
        <v>0</v>
      </c>
      <c r="AH10" s="240"/>
      <c r="AI10" s="241"/>
      <c r="AJ10" s="241"/>
      <c r="AK10" s="242"/>
      <c r="AL10" s="243" t="str">
        <f>IFERROR(ROUND(AVERAGE(AH10:AK10),1),"")</f>
        <v/>
      </c>
      <c r="AM10" s="244">
        <f>SUM(AH10:AK10)</f>
        <v>0</v>
      </c>
      <c r="AN10" s="240"/>
      <c r="AO10" s="241"/>
      <c r="AP10" s="241"/>
      <c r="AQ10" s="242"/>
      <c r="AR10" s="244" t="str">
        <f>IFERROR(ROUND(AVERAGE(AN10:AQ10),1),"")</f>
        <v/>
      </c>
      <c r="AS10" s="243">
        <f>SUM(AN10:AQ10)</f>
        <v>0</v>
      </c>
      <c r="AT10" s="246" t="str">
        <f>IFERROR(ROUND(AVERAGE(Z10,AF10,AL10,AR10),1),"")</f>
        <v/>
      </c>
      <c r="AU10" s="243" t="e">
        <f>SUM(V10:AQ10)-Z10-AF10-AL10</f>
        <v>#VALUE!</v>
      </c>
      <c r="AV10" s="246" t="str">
        <f ca="1">IF(ISNUMBER(A10),'Udregning af resultater'!AI3,"")</f>
        <v/>
      </c>
      <c r="AW10" s="246" t="str">
        <f ca="1">IF(ISNUMBER(A10),'Udregning af resultater'!AJ3,"")</f>
        <v/>
      </c>
      <c r="AX10" s="247"/>
      <c r="AY10" s="248"/>
      <c r="AZ10" s="248"/>
      <c r="BA10" s="249"/>
      <c r="BB10" s="245" t="str">
        <f>IFERROR(ROUND(AVERAGE(AX10:BA10),1),"")</f>
        <v/>
      </c>
      <c r="BC10" s="246">
        <f>SUM(AX10:BA10)</f>
        <v>0</v>
      </c>
      <c r="BD10" s="247"/>
      <c r="BE10" s="248"/>
      <c r="BF10" s="248"/>
      <c r="BG10" s="249"/>
      <c r="BH10" s="243" t="str">
        <f>IFERROR(ROUND(AVERAGE(BD10:BG10),1),"")</f>
        <v/>
      </c>
      <c r="BI10" s="246">
        <f>SUM(BD10:BG10)</f>
        <v>0</v>
      </c>
      <c r="BJ10" s="247"/>
      <c r="BK10" s="248"/>
      <c r="BL10" s="248"/>
      <c r="BM10" s="249"/>
      <c r="BN10" s="243" t="str">
        <f>IFERROR(ROUND(AVERAGE(BJ10:BM10),1),"")</f>
        <v/>
      </c>
      <c r="BO10" s="246">
        <f>SUM(BJ10:BM10)</f>
        <v>0</v>
      </c>
      <c r="BP10" s="247"/>
      <c r="BQ10" s="248"/>
      <c r="BR10" s="248"/>
      <c r="BS10" s="249"/>
      <c r="BT10" s="243" t="str">
        <f>IFERROR(ROUND(AVERAGE(BP10:BS10),1),"")</f>
        <v/>
      </c>
      <c r="BU10" s="246">
        <f>SUM(BP10:BS10)</f>
        <v>0</v>
      </c>
      <c r="BV10" s="247"/>
      <c r="BW10" s="250"/>
      <c r="BX10" s="250"/>
      <c r="BY10" s="250"/>
      <c r="BZ10" s="251"/>
      <c r="CA10" s="250"/>
      <c r="CB10" s="252"/>
      <c r="CC10" s="252"/>
      <c r="CD10" s="253"/>
      <c r="CE10" s="213" t="str">
        <f>IFERROR(ROUND(AVERAGE(BV10:CD10),1),"")</f>
        <v/>
      </c>
      <c r="CF10" s="246">
        <f>SUM(BV10:CD10)</f>
        <v>0</v>
      </c>
      <c r="CG10" s="277"/>
      <c r="CH10" s="59">
        <f t="shared" ref="CH10:CH44" si="0">IFERROR(ROUND(AVERAGE(CG10:CG10),1),0)</f>
        <v>0</v>
      </c>
    </row>
    <row r="11" spans="1:86" s="254" customFormat="1" ht="14.1" customHeight="1" x14ac:dyDescent="0.3">
      <c r="A11" s="255" t="str">
        <f ca="1">'Udregning af resultater'!N4</f>
        <v/>
      </c>
      <c r="B11" s="238" t="str">
        <f ca="1">'Udregning af resultater'!O4</f>
        <v/>
      </c>
      <c r="C11" s="256" t="str">
        <f ca="1">IF(ISNUMBER(A11),C10+1,"")</f>
        <v/>
      </c>
      <c r="D11" s="257"/>
      <c r="E11" s="258"/>
      <c r="F11" s="258"/>
      <c r="G11" s="259"/>
      <c r="H11" s="243" t="str">
        <f t="shared" ref="H11:H45" si="1">IFERROR(ROUND(AVERAGE(D11:G11),1),"")</f>
        <v/>
      </c>
      <c r="I11" s="243">
        <f t="shared" ref="I11:I45" si="2">SUM(D11:G11)</f>
        <v>0</v>
      </c>
      <c r="J11" s="257"/>
      <c r="K11" s="258"/>
      <c r="L11" s="258"/>
      <c r="M11" s="259"/>
      <c r="N11" s="243" t="str">
        <f t="shared" ref="N11:N45" si="3">IFERROR(ROUND(AVERAGE(J11:M11),1),"")</f>
        <v/>
      </c>
      <c r="O11" s="244">
        <f t="shared" ref="O11:O45" si="4">SUM(J11:M11)</f>
        <v>0</v>
      </c>
      <c r="P11" s="257"/>
      <c r="Q11" s="258"/>
      <c r="R11" s="258"/>
      <c r="S11" s="259"/>
      <c r="T11" s="245" t="str">
        <f t="shared" ref="T11:T45" si="5">IFERROR(ROUND(AVERAGE(P11:S11),1),"")</f>
        <v/>
      </c>
      <c r="U11" s="244">
        <f t="shared" ref="U11:U45" si="6">SUM(P11:S11)</f>
        <v>0</v>
      </c>
      <c r="V11" s="257"/>
      <c r="W11" s="258"/>
      <c r="X11" s="258"/>
      <c r="Y11" s="259"/>
      <c r="Z11" s="243" t="str">
        <f t="shared" ref="Z11:Z45" si="7">IFERROR(ROUND(AVERAGE(V11:Y11),1),"")</f>
        <v/>
      </c>
      <c r="AA11" s="244">
        <f t="shared" ref="AA11:AA45" si="8">SUM(V11:Y11)</f>
        <v>0</v>
      </c>
      <c r="AB11" s="257"/>
      <c r="AC11" s="258"/>
      <c r="AD11" s="258"/>
      <c r="AE11" s="259"/>
      <c r="AF11" s="243" t="str">
        <f t="shared" ref="AF11:AF45" si="9">IFERROR(ROUND(AVERAGE(AB11:AE11),1),"")</f>
        <v/>
      </c>
      <c r="AG11" s="244">
        <f t="shared" ref="AG11:AG45" si="10">SUM(AB11:AE11)</f>
        <v>0</v>
      </c>
      <c r="AH11" s="257"/>
      <c r="AI11" s="258"/>
      <c r="AJ11" s="258"/>
      <c r="AK11" s="259"/>
      <c r="AL11" s="243" t="str">
        <f t="shared" ref="AL11:AL45" si="11">IFERROR(ROUND(AVERAGE(AH11:AK11),1),"")</f>
        <v/>
      </c>
      <c r="AM11" s="244">
        <f t="shared" ref="AM11:AM45" si="12">SUM(AH11:AK11)</f>
        <v>0</v>
      </c>
      <c r="AN11" s="257"/>
      <c r="AO11" s="258"/>
      <c r="AP11" s="258"/>
      <c r="AQ11" s="259"/>
      <c r="AR11" s="244" t="str">
        <f t="shared" ref="AR11:AR45" si="13">IFERROR(ROUND(AVERAGE(AN11:AQ11),1),"")</f>
        <v/>
      </c>
      <c r="AS11" s="243">
        <f t="shared" ref="AS11:AS45" si="14">SUM(AN11:AQ11)</f>
        <v>0</v>
      </c>
      <c r="AT11" s="260" t="str">
        <f t="shared" ref="AT11:AT45" si="15">IFERROR(ROUND(AVERAGE(Z11,AF11,AL11,AR11),1),"")</f>
        <v/>
      </c>
      <c r="AU11" s="243" t="e">
        <f t="shared" ref="AU11:AU45" si="16">SUM(V11:AQ11)-Z11-AF11-AL11</f>
        <v>#VALUE!</v>
      </c>
      <c r="AV11" s="260" t="str">
        <f ca="1">IF(ISNUMBER(A11),'Udregning af resultater'!AI4,"")</f>
        <v/>
      </c>
      <c r="AW11" s="260" t="str">
        <f ca="1">IF(ISNUMBER(A11),'Udregning af resultater'!AJ4,"")</f>
        <v/>
      </c>
      <c r="AX11" s="261"/>
      <c r="AY11" s="262"/>
      <c r="AZ11" s="262"/>
      <c r="BA11" s="263"/>
      <c r="BB11" s="245" t="str">
        <f t="shared" ref="BB11:BB45" si="17">IFERROR(ROUND(AVERAGE(AX11:BA11),1),"")</f>
        <v/>
      </c>
      <c r="BC11" s="260">
        <f t="shared" ref="BC11:BC45" si="18">SUM(AX11:BA11)</f>
        <v>0</v>
      </c>
      <c r="BD11" s="261"/>
      <c r="BE11" s="262"/>
      <c r="BF11" s="262"/>
      <c r="BG11" s="263"/>
      <c r="BH11" s="243" t="str">
        <f t="shared" ref="BH11:BH45" si="19">IFERROR(ROUND(AVERAGE(BD11:BG11),1),"")</f>
        <v/>
      </c>
      <c r="BI11" s="260">
        <f t="shared" ref="BI11:BI45" si="20">SUM(BD11:BG11)</f>
        <v>0</v>
      </c>
      <c r="BJ11" s="261"/>
      <c r="BK11" s="262"/>
      <c r="BL11" s="262"/>
      <c r="BM11" s="263"/>
      <c r="BN11" s="243" t="str">
        <f t="shared" ref="BN11:BN45" si="21">IFERROR(ROUND(AVERAGE(BJ11:BM11),1),"")</f>
        <v/>
      </c>
      <c r="BO11" s="260">
        <f t="shared" ref="BO11:BO45" si="22">SUM(BJ11:BM11)</f>
        <v>0</v>
      </c>
      <c r="BP11" s="261"/>
      <c r="BQ11" s="262"/>
      <c r="BR11" s="262"/>
      <c r="BS11" s="263"/>
      <c r="BT11" s="243" t="str">
        <f t="shared" ref="BT11:BT45" si="23">IFERROR(ROUND(AVERAGE(BP11:BS11),1),"")</f>
        <v/>
      </c>
      <c r="BU11" s="260">
        <f t="shared" ref="BU11:BU45" si="24">SUM(BP11:BS11)</f>
        <v>0</v>
      </c>
      <c r="BV11" s="261"/>
      <c r="BW11" s="264"/>
      <c r="BX11" s="264"/>
      <c r="BY11" s="264"/>
      <c r="BZ11" s="265"/>
      <c r="CA11" s="264"/>
      <c r="CB11" s="266"/>
      <c r="CC11" s="266"/>
      <c r="CD11" s="267"/>
      <c r="CE11" s="213" t="str">
        <f t="shared" ref="CE11:CE45" si="25">IFERROR(ROUND(AVERAGE(BV11:CD11),1),"")</f>
        <v/>
      </c>
      <c r="CF11" s="260">
        <f t="shared" ref="CF11:CF45" si="26">SUM(BV11:CD11)</f>
        <v>0</v>
      </c>
      <c r="CG11" s="278"/>
      <c r="CH11" s="60">
        <f t="shared" si="0"/>
        <v>0</v>
      </c>
    </row>
    <row r="12" spans="1:86" s="254" customFormat="1" ht="14.1" customHeight="1" x14ac:dyDescent="0.3">
      <c r="A12" s="255" t="str">
        <f ca="1">'Udregning af resultater'!N5</f>
        <v/>
      </c>
      <c r="B12" s="238" t="str">
        <f ca="1">'Udregning af resultater'!O5</f>
        <v/>
      </c>
      <c r="C12" s="256" t="str">
        <f t="shared" ref="C12:C45" ca="1" si="27">IF(ISNUMBER(A12),C11+1,"")</f>
        <v/>
      </c>
      <c r="D12" s="257"/>
      <c r="E12" s="258"/>
      <c r="F12" s="258"/>
      <c r="G12" s="259"/>
      <c r="H12" s="243" t="str">
        <f t="shared" si="1"/>
        <v/>
      </c>
      <c r="I12" s="243">
        <f t="shared" si="2"/>
        <v>0</v>
      </c>
      <c r="J12" s="257"/>
      <c r="K12" s="258"/>
      <c r="L12" s="258"/>
      <c r="M12" s="259"/>
      <c r="N12" s="243" t="str">
        <f t="shared" si="3"/>
        <v/>
      </c>
      <c r="O12" s="244">
        <f t="shared" si="4"/>
        <v>0</v>
      </c>
      <c r="P12" s="257"/>
      <c r="Q12" s="258"/>
      <c r="R12" s="258"/>
      <c r="S12" s="259"/>
      <c r="T12" s="245" t="str">
        <f t="shared" si="5"/>
        <v/>
      </c>
      <c r="U12" s="244">
        <f t="shared" si="6"/>
        <v>0</v>
      </c>
      <c r="V12" s="257"/>
      <c r="W12" s="258"/>
      <c r="X12" s="258"/>
      <c r="Y12" s="259"/>
      <c r="Z12" s="243" t="str">
        <f t="shared" si="7"/>
        <v/>
      </c>
      <c r="AA12" s="244">
        <f t="shared" si="8"/>
        <v>0</v>
      </c>
      <c r="AB12" s="257"/>
      <c r="AC12" s="258"/>
      <c r="AD12" s="258"/>
      <c r="AE12" s="259"/>
      <c r="AF12" s="243" t="str">
        <f t="shared" si="9"/>
        <v/>
      </c>
      <c r="AG12" s="244">
        <f t="shared" si="10"/>
        <v>0</v>
      </c>
      <c r="AH12" s="257"/>
      <c r="AI12" s="258"/>
      <c r="AJ12" s="258"/>
      <c r="AK12" s="259"/>
      <c r="AL12" s="243" t="str">
        <f t="shared" si="11"/>
        <v/>
      </c>
      <c r="AM12" s="244">
        <f t="shared" si="12"/>
        <v>0</v>
      </c>
      <c r="AN12" s="257"/>
      <c r="AO12" s="258"/>
      <c r="AP12" s="258"/>
      <c r="AQ12" s="259"/>
      <c r="AR12" s="244" t="str">
        <f t="shared" si="13"/>
        <v/>
      </c>
      <c r="AS12" s="243">
        <f t="shared" si="14"/>
        <v>0</v>
      </c>
      <c r="AT12" s="260" t="str">
        <f t="shared" si="15"/>
        <v/>
      </c>
      <c r="AU12" s="243" t="e">
        <f t="shared" si="16"/>
        <v>#VALUE!</v>
      </c>
      <c r="AV12" s="260" t="str">
        <f ca="1">IF(ISNUMBER(A12),'Udregning af resultater'!AI5,"")</f>
        <v/>
      </c>
      <c r="AW12" s="260" t="str">
        <f ca="1">IF(ISNUMBER(A12),'Udregning af resultater'!AJ5,"")</f>
        <v/>
      </c>
      <c r="AX12" s="261"/>
      <c r="AY12" s="262"/>
      <c r="AZ12" s="262"/>
      <c r="BA12" s="263"/>
      <c r="BB12" s="245" t="str">
        <f t="shared" si="17"/>
        <v/>
      </c>
      <c r="BC12" s="260">
        <f t="shared" si="18"/>
        <v>0</v>
      </c>
      <c r="BD12" s="261"/>
      <c r="BE12" s="262"/>
      <c r="BF12" s="262"/>
      <c r="BG12" s="263"/>
      <c r="BH12" s="243" t="str">
        <f t="shared" si="19"/>
        <v/>
      </c>
      <c r="BI12" s="260">
        <f t="shared" si="20"/>
        <v>0</v>
      </c>
      <c r="BJ12" s="261"/>
      <c r="BK12" s="262"/>
      <c r="BL12" s="262"/>
      <c r="BM12" s="263"/>
      <c r="BN12" s="243" t="str">
        <f t="shared" si="21"/>
        <v/>
      </c>
      <c r="BO12" s="260">
        <f t="shared" si="22"/>
        <v>0</v>
      </c>
      <c r="BP12" s="261"/>
      <c r="BQ12" s="262"/>
      <c r="BR12" s="262"/>
      <c r="BS12" s="263"/>
      <c r="BT12" s="243" t="str">
        <f t="shared" si="23"/>
        <v/>
      </c>
      <c r="BU12" s="260">
        <f t="shared" si="24"/>
        <v>0</v>
      </c>
      <c r="BV12" s="261"/>
      <c r="BW12" s="264"/>
      <c r="BX12" s="264"/>
      <c r="BY12" s="264"/>
      <c r="BZ12" s="265"/>
      <c r="CA12" s="264"/>
      <c r="CB12" s="266"/>
      <c r="CC12" s="266"/>
      <c r="CD12" s="267"/>
      <c r="CE12" s="213" t="str">
        <f t="shared" si="25"/>
        <v/>
      </c>
      <c r="CF12" s="260">
        <f t="shared" si="26"/>
        <v>0</v>
      </c>
      <c r="CG12" s="279"/>
      <c r="CH12" s="60">
        <f t="shared" si="0"/>
        <v>0</v>
      </c>
    </row>
    <row r="13" spans="1:86" s="254" customFormat="1" ht="14.1" customHeight="1" x14ac:dyDescent="0.3">
      <c r="A13" s="255" t="str">
        <f ca="1">'Udregning af resultater'!N6</f>
        <v/>
      </c>
      <c r="B13" s="238" t="str">
        <f ca="1">'Udregning af resultater'!O6</f>
        <v/>
      </c>
      <c r="C13" s="256" t="str">
        <f t="shared" ca="1" si="27"/>
        <v/>
      </c>
      <c r="D13" s="257"/>
      <c r="E13" s="258"/>
      <c r="F13" s="258"/>
      <c r="G13" s="259"/>
      <c r="H13" s="243" t="str">
        <f t="shared" si="1"/>
        <v/>
      </c>
      <c r="I13" s="243">
        <f t="shared" si="2"/>
        <v>0</v>
      </c>
      <c r="J13" s="257"/>
      <c r="K13" s="258"/>
      <c r="L13" s="258"/>
      <c r="M13" s="259"/>
      <c r="N13" s="243" t="str">
        <f t="shared" si="3"/>
        <v/>
      </c>
      <c r="O13" s="244">
        <f t="shared" si="4"/>
        <v>0</v>
      </c>
      <c r="P13" s="257"/>
      <c r="Q13" s="258"/>
      <c r="R13" s="258"/>
      <c r="S13" s="259"/>
      <c r="T13" s="245" t="str">
        <f t="shared" si="5"/>
        <v/>
      </c>
      <c r="U13" s="244">
        <f t="shared" si="6"/>
        <v>0</v>
      </c>
      <c r="V13" s="257"/>
      <c r="W13" s="258"/>
      <c r="X13" s="258"/>
      <c r="Y13" s="259"/>
      <c r="Z13" s="243" t="str">
        <f t="shared" si="7"/>
        <v/>
      </c>
      <c r="AA13" s="244">
        <f t="shared" si="8"/>
        <v>0</v>
      </c>
      <c r="AB13" s="257"/>
      <c r="AC13" s="258"/>
      <c r="AD13" s="258"/>
      <c r="AE13" s="259"/>
      <c r="AF13" s="243" t="str">
        <f t="shared" si="9"/>
        <v/>
      </c>
      <c r="AG13" s="244">
        <f t="shared" si="10"/>
        <v>0</v>
      </c>
      <c r="AH13" s="257"/>
      <c r="AI13" s="258"/>
      <c r="AJ13" s="258"/>
      <c r="AK13" s="259"/>
      <c r="AL13" s="243" t="str">
        <f t="shared" si="11"/>
        <v/>
      </c>
      <c r="AM13" s="244">
        <f t="shared" si="12"/>
        <v>0</v>
      </c>
      <c r="AN13" s="257"/>
      <c r="AO13" s="258"/>
      <c r="AP13" s="258"/>
      <c r="AQ13" s="259"/>
      <c r="AR13" s="244" t="str">
        <f t="shared" si="13"/>
        <v/>
      </c>
      <c r="AS13" s="243">
        <f t="shared" si="14"/>
        <v>0</v>
      </c>
      <c r="AT13" s="260" t="str">
        <f t="shared" si="15"/>
        <v/>
      </c>
      <c r="AU13" s="243" t="e">
        <f t="shared" si="16"/>
        <v>#VALUE!</v>
      </c>
      <c r="AV13" s="260" t="str">
        <f ca="1">IF(ISNUMBER(A13),'Udregning af resultater'!AI6,"")</f>
        <v/>
      </c>
      <c r="AW13" s="260" t="str">
        <f ca="1">IF(ISNUMBER(A13),'Udregning af resultater'!AJ6,"")</f>
        <v/>
      </c>
      <c r="AX13" s="261"/>
      <c r="AY13" s="262"/>
      <c r="AZ13" s="262"/>
      <c r="BA13" s="263"/>
      <c r="BB13" s="245" t="str">
        <f t="shared" si="17"/>
        <v/>
      </c>
      <c r="BC13" s="260">
        <f t="shared" si="18"/>
        <v>0</v>
      </c>
      <c r="BD13" s="261"/>
      <c r="BE13" s="262"/>
      <c r="BF13" s="262"/>
      <c r="BG13" s="263"/>
      <c r="BH13" s="243" t="str">
        <f t="shared" si="19"/>
        <v/>
      </c>
      <c r="BI13" s="260">
        <f t="shared" si="20"/>
        <v>0</v>
      </c>
      <c r="BJ13" s="261"/>
      <c r="BK13" s="262"/>
      <c r="BL13" s="262"/>
      <c r="BM13" s="263"/>
      <c r="BN13" s="243" t="str">
        <f t="shared" si="21"/>
        <v/>
      </c>
      <c r="BO13" s="260">
        <f t="shared" si="22"/>
        <v>0</v>
      </c>
      <c r="BP13" s="261"/>
      <c r="BQ13" s="262"/>
      <c r="BR13" s="262"/>
      <c r="BS13" s="263"/>
      <c r="BT13" s="243" t="str">
        <f t="shared" si="23"/>
        <v/>
      </c>
      <c r="BU13" s="260">
        <f t="shared" si="24"/>
        <v>0</v>
      </c>
      <c r="BV13" s="261"/>
      <c r="BW13" s="264"/>
      <c r="BX13" s="264"/>
      <c r="BY13" s="264"/>
      <c r="BZ13" s="265"/>
      <c r="CA13" s="264"/>
      <c r="CB13" s="266"/>
      <c r="CC13" s="266"/>
      <c r="CD13" s="267"/>
      <c r="CE13" s="213" t="str">
        <f t="shared" si="25"/>
        <v/>
      </c>
      <c r="CF13" s="260">
        <f t="shared" si="26"/>
        <v>0</v>
      </c>
      <c r="CG13" s="278"/>
      <c r="CH13" s="60">
        <f t="shared" si="0"/>
        <v>0</v>
      </c>
    </row>
    <row r="14" spans="1:86" s="254" customFormat="1" ht="14.1" customHeight="1" x14ac:dyDescent="0.3">
      <c r="A14" s="255" t="str">
        <f ca="1">'Udregning af resultater'!N7</f>
        <v/>
      </c>
      <c r="B14" s="238" t="str">
        <f ca="1">'Udregning af resultater'!O7</f>
        <v/>
      </c>
      <c r="C14" s="256" t="str">
        <f t="shared" ca="1" si="27"/>
        <v/>
      </c>
      <c r="D14" s="257"/>
      <c r="E14" s="258"/>
      <c r="F14" s="258"/>
      <c r="G14" s="259"/>
      <c r="H14" s="243" t="str">
        <f t="shared" si="1"/>
        <v/>
      </c>
      <c r="I14" s="243">
        <f t="shared" si="2"/>
        <v>0</v>
      </c>
      <c r="J14" s="257"/>
      <c r="K14" s="258"/>
      <c r="L14" s="258"/>
      <c r="M14" s="259"/>
      <c r="N14" s="243" t="str">
        <f t="shared" si="3"/>
        <v/>
      </c>
      <c r="O14" s="244">
        <f t="shared" si="4"/>
        <v>0</v>
      </c>
      <c r="P14" s="257"/>
      <c r="Q14" s="258"/>
      <c r="R14" s="258"/>
      <c r="S14" s="259"/>
      <c r="T14" s="245" t="str">
        <f t="shared" si="5"/>
        <v/>
      </c>
      <c r="U14" s="244">
        <f t="shared" si="6"/>
        <v>0</v>
      </c>
      <c r="V14" s="257"/>
      <c r="W14" s="258"/>
      <c r="X14" s="258"/>
      <c r="Y14" s="259"/>
      <c r="Z14" s="243" t="str">
        <f t="shared" si="7"/>
        <v/>
      </c>
      <c r="AA14" s="244">
        <f t="shared" si="8"/>
        <v>0</v>
      </c>
      <c r="AB14" s="257"/>
      <c r="AC14" s="258"/>
      <c r="AD14" s="258"/>
      <c r="AE14" s="259"/>
      <c r="AF14" s="243" t="str">
        <f t="shared" si="9"/>
        <v/>
      </c>
      <c r="AG14" s="244">
        <f t="shared" si="10"/>
        <v>0</v>
      </c>
      <c r="AH14" s="257"/>
      <c r="AI14" s="258"/>
      <c r="AJ14" s="258"/>
      <c r="AK14" s="259"/>
      <c r="AL14" s="243" t="str">
        <f t="shared" si="11"/>
        <v/>
      </c>
      <c r="AM14" s="244">
        <f t="shared" si="12"/>
        <v>0</v>
      </c>
      <c r="AN14" s="257"/>
      <c r="AO14" s="258"/>
      <c r="AP14" s="258"/>
      <c r="AQ14" s="259"/>
      <c r="AR14" s="244" t="str">
        <f t="shared" si="13"/>
        <v/>
      </c>
      <c r="AS14" s="243">
        <f t="shared" si="14"/>
        <v>0</v>
      </c>
      <c r="AT14" s="260" t="str">
        <f t="shared" si="15"/>
        <v/>
      </c>
      <c r="AU14" s="243" t="e">
        <f t="shared" si="16"/>
        <v>#VALUE!</v>
      </c>
      <c r="AV14" s="260" t="str">
        <f ca="1">IF(ISNUMBER(A14),'Udregning af resultater'!AI7,"")</f>
        <v/>
      </c>
      <c r="AW14" s="260" t="str">
        <f ca="1">IF(ISNUMBER(A14),'Udregning af resultater'!AJ7,"")</f>
        <v/>
      </c>
      <c r="AX14" s="261"/>
      <c r="AY14" s="262"/>
      <c r="AZ14" s="262"/>
      <c r="BA14" s="263"/>
      <c r="BB14" s="245" t="str">
        <f t="shared" si="17"/>
        <v/>
      </c>
      <c r="BC14" s="260">
        <f t="shared" si="18"/>
        <v>0</v>
      </c>
      <c r="BD14" s="261"/>
      <c r="BE14" s="262"/>
      <c r="BF14" s="262"/>
      <c r="BG14" s="263"/>
      <c r="BH14" s="243" t="str">
        <f t="shared" si="19"/>
        <v/>
      </c>
      <c r="BI14" s="260">
        <f t="shared" si="20"/>
        <v>0</v>
      </c>
      <c r="BJ14" s="261"/>
      <c r="BK14" s="262"/>
      <c r="BL14" s="262"/>
      <c r="BM14" s="263"/>
      <c r="BN14" s="243" t="str">
        <f t="shared" si="21"/>
        <v/>
      </c>
      <c r="BO14" s="260">
        <f t="shared" si="22"/>
        <v>0</v>
      </c>
      <c r="BP14" s="261"/>
      <c r="BQ14" s="262"/>
      <c r="BR14" s="262"/>
      <c r="BS14" s="263"/>
      <c r="BT14" s="243" t="str">
        <f t="shared" si="23"/>
        <v/>
      </c>
      <c r="BU14" s="260">
        <f t="shared" si="24"/>
        <v>0</v>
      </c>
      <c r="BV14" s="261"/>
      <c r="BW14" s="264"/>
      <c r="BX14" s="264"/>
      <c r="BY14" s="264"/>
      <c r="BZ14" s="265"/>
      <c r="CA14" s="264"/>
      <c r="CB14" s="266"/>
      <c r="CC14" s="266"/>
      <c r="CD14" s="267"/>
      <c r="CE14" s="213" t="str">
        <f t="shared" si="25"/>
        <v/>
      </c>
      <c r="CF14" s="260">
        <f t="shared" si="26"/>
        <v>0</v>
      </c>
      <c r="CG14" s="278"/>
      <c r="CH14" s="60">
        <f t="shared" si="0"/>
        <v>0</v>
      </c>
    </row>
    <row r="15" spans="1:86" s="254" customFormat="1" ht="14.1" customHeight="1" x14ac:dyDescent="0.3">
      <c r="A15" s="255" t="str">
        <f ca="1">'Udregning af resultater'!N8</f>
        <v/>
      </c>
      <c r="B15" s="238" t="str">
        <f ca="1">'Udregning af resultater'!O8</f>
        <v/>
      </c>
      <c r="C15" s="256" t="str">
        <f t="shared" ca="1" si="27"/>
        <v/>
      </c>
      <c r="D15" s="257"/>
      <c r="E15" s="258"/>
      <c r="F15" s="258"/>
      <c r="G15" s="259"/>
      <c r="H15" s="243" t="str">
        <f t="shared" si="1"/>
        <v/>
      </c>
      <c r="I15" s="243">
        <f t="shared" si="2"/>
        <v>0</v>
      </c>
      <c r="J15" s="257"/>
      <c r="K15" s="258"/>
      <c r="L15" s="258"/>
      <c r="M15" s="259"/>
      <c r="N15" s="243" t="str">
        <f t="shared" si="3"/>
        <v/>
      </c>
      <c r="O15" s="244">
        <f t="shared" si="4"/>
        <v>0</v>
      </c>
      <c r="P15" s="257"/>
      <c r="Q15" s="258"/>
      <c r="R15" s="258"/>
      <c r="S15" s="259"/>
      <c r="T15" s="245" t="str">
        <f t="shared" si="5"/>
        <v/>
      </c>
      <c r="U15" s="244">
        <f t="shared" si="6"/>
        <v>0</v>
      </c>
      <c r="V15" s="257"/>
      <c r="W15" s="258"/>
      <c r="X15" s="258"/>
      <c r="Y15" s="259"/>
      <c r="Z15" s="243" t="str">
        <f t="shared" si="7"/>
        <v/>
      </c>
      <c r="AA15" s="244">
        <f t="shared" si="8"/>
        <v>0</v>
      </c>
      <c r="AB15" s="257"/>
      <c r="AC15" s="258"/>
      <c r="AD15" s="258"/>
      <c r="AE15" s="259"/>
      <c r="AF15" s="243" t="str">
        <f t="shared" si="9"/>
        <v/>
      </c>
      <c r="AG15" s="244">
        <f t="shared" si="10"/>
        <v>0</v>
      </c>
      <c r="AH15" s="257"/>
      <c r="AI15" s="258"/>
      <c r="AJ15" s="258"/>
      <c r="AK15" s="259"/>
      <c r="AL15" s="243" t="str">
        <f t="shared" si="11"/>
        <v/>
      </c>
      <c r="AM15" s="244">
        <f t="shared" si="12"/>
        <v>0</v>
      </c>
      <c r="AN15" s="257"/>
      <c r="AO15" s="258"/>
      <c r="AP15" s="258"/>
      <c r="AQ15" s="259"/>
      <c r="AR15" s="244" t="str">
        <f t="shared" si="13"/>
        <v/>
      </c>
      <c r="AS15" s="243">
        <f t="shared" si="14"/>
        <v>0</v>
      </c>
      <c r="AT15" s="260" t="str">
        <f t="shared" si="15"/>
        <v/>
      </c>
      <c r="AU15" s="243" t="e">
        <f t="shared" si="16"/>
        <v>#VALUE!</v>
      </c>
      <c r="AV15" s="260" t="str">
        <f ca="1">IF(ISNUMBER(A15),'Udregning af resultater'!AI8,"")</f>
        <v/>
      </c>
      <c r="AW15" s="260" t="str">
        <f ca="1">IF(ISNUMBER(A15),'Udregning af resultater'!AJ8,"")</f>
        <v/>
      </c>
      <c r="AX15" s="261"/>
      <c r="AY15" s="262"/>
      <c r="AZ15" s="262"/>
      <c r="BA15" s="263"/>
      <c r="BB15" s="245" t="str">
        <f t="shared" si="17"/>
        <v/>
      </c>
      <c r="BC15" s="260">
        <f t="shared" si="18"/>
        <v>0</v>
      </c>
      <c r="BD15" s="261"/>
      <c r="BE15" s="262"/>
      <c r="BF15" s="262"/>
      <c r="BG15" s="263"/>
      <c r="BH15" s="243" t="str">
        <f t="shared" si="19"/>
        <v/>
      </c>
      <c r="BI15" s="260">
        <f t="shared" si="20"/>
        <v>0</v>
      </c>
      <c r="BJ15" s="261"/>
      <c r="BK15" s="262"/>
      <c r="BL15" s="262"/>
      <c r="BM15" s="263"/>
      <c r="BN15" s="243" t="str">
        <f t="shared" si="21"/>
        <v/>
      </c>
      <c r="BO15" s="260">
        <f t="shared" si="22"/>
        <v>0</v>
      </c>
      <c r="BP15" s="261"/>
      <c r="BQ15" s="262"/>
      <c r="BR15" s="262"/>
      <c r="BS15" s="263"/>
      <c r="BT15" s="243" t="str">
        <f t="shared" si="23"/>
        <v/>
      </c>
      <c r="BU15" s="260">
        <f t="shared" si="24"/>
        <v>0</v>
      </c>
      <c r="BV15" s="261"/>
      <c r="BW15" s="264"/>
      <c r="BX15" s="264"/>
      <c r="BY15" s="264"/>
      <c r="BZ15" s="265"/>
      <c r="CA15" s="264"/>
      <c r="CB15" s="266"/>
      <c r="CC15" s="266"/>
      <c r="CD15" s="267"/>
      <c r="CE15" s="213" t="str">
        <f t="shared" si="25"/>
        <v/>
      </c>
      <c r="CF15" s="260">
        <f t="shared" si="26"/>
        <v>0</v>
      </c>
      <c r="CG15" s="278"/>
      <c r="CH15" s="60">
        <f t="shared" si="0"/>
        <v>0</v>
      </c>
    </row>
    <row r="16" spans="1:86" s="254" customFormat="1" ht="14.1" customHeight="1" x14ac:dyDescent="0.3">
      <c r="A16" s="255" t="str">
        <f ca="1">'Udregning af resultater'!N9</f>
        <v/>
      </c>
      <c r="B16" s="238" t="str">
        <f ca="1">'Udregning af resultater'!O9</f>
        <v/>
      </c>
      <c r="C16" s="256" t="str">
        <f t="shared" ca="1" si="27"/>
        <v/>
      </c>
      <c r="D16" s="257"/>
      <c r="E16" s="258"/>
      <c r="F16" s="258"/>
      <c r="G16" s="259"/>
      <c r="H16" s="243" t="str">
        <f t="shared" si="1"/>
        <v/>
      </c>
      <c r="I16" s="243">
        <f t="shared" si="2"/>
        <v>0</v>
      </c>
      <c r="J16" s="257"/>
      <c r="K16" s="258"/>
      <c r="L16" s="258"/>
      <c r="M16" s="259"/>
      <c r="N16" s="243" t="str">
        <f t="shared" si="3"/>
        <v/>
      </c>
      <c r="O16" s="244">
        <f t="shared" si="4"/>
        <v>0</v>
      </c>
      <c r="P16" s="257"/>
      <c r="Q16" s="258"/>
      <c r="R16" s="258"/>
      <c r="S16" s="259"/>
      <c r="T16" s="245" t="str">
        <f t="shared" si="5"/>
        <v/>
      </c>
      <c r="U16" s="244">
        <f t="shared" si="6"/>
        <v>0</v>
      </c>
      <c r="V16" s="257"/>
      <c r="W16" s="258"/>
      <c r="X16" s="258"/>
      <c r="Y16" s="259"/>
      <c r="Z16" s="243" t="str">
        <f t="shared" si="7"/>
        <v/>
      </c>
      <c r="AA16" s="244">
        <f t="shared" si="8"/>
        <v>0</v>
      </c>
      <c r="AB16" s="257"/>
      <c r="AC16" s="258"/>
      <c r="AD16" s="258"/>
      <c r="AE16" s="259"/>
      <c r="AF16" s="243" t="str">
        <f t="shared" si="9"/>
        <v/>
      </c>
      <c r="AG16" s="244">
        <f t="shared" si="10"/>
        <v>0</v>
      </c>
      <c r="AH16" s="257"/>
      <c r="AI16" s="258"/>
      <c r="AJ16" s="258"/>
      <c r="AK16" s="259"/>
      <c r="AL16" s="243" t="str">
        <f t="shared" si="11"/>
        <v/>
      </c>
      <c r="AM16" s="244">
        <f t="shared" si="12"/>
        <v>0</v>
      </c>
      <c r="AN16" s="257"/>
      <c r="AO16" s="258"/>
      <c r="AP16" s="258"/>
      <c r="AQ16" s="259"/>
      <c r="AR16" s="244" t="str">
        <f t="shared" si="13"/>
        <v/>
      </c>
      <c r="AS16" s="243">
        <f t="shared" si="14"/>
        <v>0</v>
      </c>
      <c r="AT16" s="260" t="str">
        <f t="shared" si="15"/>
        <v/>
      </c>
      <c r="AU16" s="243" t="e">
        <f t="shared" si="16"/>
        <v>#VALUE!</v>
      </c>
      <c r="AV16" s="260" t="str">
        <f ca="1">IF(ISNUMBER(A16),'Udregning af resultater'!AI9,"")</f>
        <v/>
      </c>
      <c r="AW16" s="260" t="str">
        <f ca="1">IF(ISNUMBER(A16),'Udregning af resultater'!AJ9,"")</f>
        <v/>
      </c>
      <c r="AX16" s="261"/>
      <c r="AY16" s="262"/>
      <c r="AZ16" s="262"/>
      <c r="BA16" s="263"/>
      <c r="BB16" s="245" t="str">
        <f t="shared" si="17"/>
        <v/>
      </c>
      <c r="BC16" s="260">
        <f t="shared" si="18"/>
        <v>0</v>
      </c>
      <c r="BD16" s="261"/>
      <c r="BE16" s="262"/>
      <c r="BF16" s="262"/>
      <c r="BG16" s="263"/>
      <c r="BH16" s="243" t="str">
        <f t="shared" si="19"/>
        <v/>
      </c>
      <c r="BI16" s="260">
        <f t="shared" si="20"/>
        <v>0</v>
      </c>
      <c r="BJ16" s="261"/>
      <c r="BK16" s="262"/>
      <c r="BL16" s="262"/>
      <c r="BM16" s="263"/>
      <c r="BN16" s="243" t="str">
        <f t="shared" si="21"/>
        <v/>
      </c>
      <c r="BO16" s="260">
        <f t="shared" si="22"/>
        <v>0</v>
      </c>
      <c r="BP16" s="261"/>
      <c r="BQ16" s="262"/>
      <c r="BR16" s="262"/>
      <c r="BS16" s="263"/>
      <c r="BT16" s="243" t="str">
        <f t="shared" si="23"/>
        <v/>
      </c>
      <c r="BU16" s="260">
        <f t="shared" si="24"/>
        <v>0</v>
      </c>
      <c r="BV16" s="261"/>
      <c r="BW16" s="264"/>
      <c r="BX16" s="264"/>
      <c r="BY16" s="264"/>
      <c r="BZ16" s="265"/>
      <c r="CA16" s="264"/>
      <c r="CB16" s="266"/>
      <c r="CC16" s="266"/>
      <c r="CD16" s="267"/>
      <c r="CE16" s="213" t="str">
        <f t="shared" si="25"/>
        <v/>
      </c>
      <c r="CF16" s="260">
        <f t="shared" si="26"/>
        <v>0</v>
      </c>
      <c r="CG16" s="278"/>
      <c r="CH16" s="60">
        <f t="shared" si="0"/>
        <v>0</v>
      </c>
    </row>
    <row r="17" spans="1:86" s="254" customFormat="1" ht="14.1" customHeight="1" x14ac:dyDescent="0.3">
      <c r="A17" s="255" t="str">
        <f ca="1">'Udregning af resultater'!N10</f>
        <v/>
      </c>
      <c r="B17" s="238" t="str">
        <f ca="1">'Udregning af resultater'!O10</f>
        <v/>
      </c>
      <c r="C17" s="256" t="str">
        <f t="shared" ca="1" si="27"/>
        <v/>
      </c>
      <c r="D17" s="257"/>
      <c r="E17" s="258"/>
      <c r="F17" s="258"/>
      <c r="G17" s="259"/>
      <c r="H17" s="243" t="str">
        <f t="shared" si="1"/>
        <v/>
      </c>
      <c r="I17" s="243">
        <f t="shared" si="2"/>
        <v>0</v>
      </c>
      <c r="J17" s="257"/>
      <c r="K17" s="258"/>
      <c r="L17" s="258"/>
      <c r="M17" s="259"/>
      <c r="N17" s="243" t="str">
        <f t="shared" si="3"/>
        <v/>
      </c>
      <c r="O17" s="244">
        <f t="shared" si="4"/>
        <v>0</v>
      </c>
      <c r="P17" s="257"/>
      <c r="Q17" s="258"/>
      <c r="R17" s="258"/>
      <c r="S17" s="259"/>
      <c r="T17" s="245" t="str">
        <f t="shared" si="5"/>
        <v/>
      </c>
      <c r="U17" s="244">
        <f t="shared" si="6"/>
        <v>0</v>
      </c>
      <c r="V17" s="257"/>
      <c r="W17" s="258"/>
      <c r="X17" s="258"/>
      <c r="Y17" s="259"/>
      <c r="Z17" s="243" t="str">
        <f t="shared" si="7"/>
        <v/>
      </c>
      <c r="AA17" s="244">
        <f t="shared" si="8"/>
        <v>0</v>
      </c>
      <c r="AB17" s="257"/>
      <c r="AC17" s="258"/>
      <c r="AD17" s="258"/>
      <c r="AE17" s="259"/>
      <c r="AF17" s="243" t="str">
        <f t="shared" si="9"/>
        <v/>
      </c>
      <c r="AG17" s="244">
        <f t="shared" si="10"/>
        <v>0</v>
      </c>
      <c r="AH17" s="257"/>
      <c r="AI17" s="258"/>
      <c r="AJ17" s="258"/>
      <c r="AK17" s="259"/>
      <c r="AL17" s="243" t="str">
        <f t="shared" si="11"/>
        <v/>
      </c>
      <c r="AM17" s="244">
        <f t="shared" si="12"/>
        <v>0</v>
      </c>
      <c r="AN17" s="257"/>
      <c r="AO17" s="258"/>
      <c r="AP17" s="258"/>
      <c r="AQ17" s="259"/>
      <c r="AR17" s="244" t="str">
        <f t="shared" si="13"/>
        <v/>
      </c>
      <c r="AS17" s="243">
        <f t="shared" si="14"/>
        <v>0</v>
      </c>
      <c r="AT17" s="260" t="str">
        <f t="shared" si="15"/>
        <v/>
      </c>
      <c r="AU17" s="243" t="e">
        <f t="shared" si="16"/>
        <v>#VALUE!</v>
      </c>
      <c r="AV17" s="260" t="str">
        <f ca="1">IF(ISNUMBER(A17),'Udregning af resultater'!AI10,"")</f>
        <v/>
      </c>
      <c r="AW17" s="260" t="str">
        <f ca="1">IF(ISNUMBER(A17),'Udregning af resultater'!AJ10,"")</f>
        <v/>
      </c>
      <c r="AX17" s="261"/>
      <c r="AY17" s="262"/>
      <c r="AZ17" s="262"/>
      <c r="BA17" s="263"/>
      <c r="BB17" s="245" t="str">
        <f t="shared" si="17"/>
        <v/>
      </c>
      <c r="BC17" s="260">
        <f t="shared" si="18"/>
        <v>0</v>
      </c>
      <c r="BD17" s="261"/>
      <c r="BE17" s="262"/>
      <c r="BF17" s="262"/>
      <c r="BG17" s="263"/>
      <c r="BH17" s="243" t="str">
        <f t="shared" si="19"/>
        <v/>
      </c>
      <c r="BI17" s="260">
        <f t="shared" si="20"/>
        <v>0</v>
      </c>
      <c r="BJ17" s="261"/>
      <c r="BK17" s="262"/>
      <c r="BL17" s="262"/>
      <c r="BM17" s="263"/>
      <c r="BN17" s="243" t="str">
        <f t="shared" si="21"/>
        <v/>
      </c>
      <c r="BO17" s="260">
        <f t="shared" si="22"/>
        <v>0</v>
      </c>
      <c r="BP17" s="261"/>
      <c r="BQ17" s="262"/>
      <c r="BR17" s="262"/>
      <c r="BS17" s="263"/>
      <c r="BT17" s="243" t="str">
        <f t="shared" si="23"/>
        <v/>
      </c>
      <c r="BU17" s="260">
        <f t="shared" si="24"/>
        <v>0</v>
      </c>
      <c r="BV17" s="261"/>
      <c r="BW17" s="264"/>
      <c r="BX17" s="264"/>
      <c r="BY17" s="264"/>
      <c r="BZ17" s="265"/>
      <c r="CA17" s="264"/>
      <c r="CB17" s="266"/>
      <c r="CC17" s="266"/>
      <c r="CD17" s="267"/>
      <c r="CE17" s="213" t="str">
        <f t="shared" si="25"/>
        <v/>
      </c>
      <c r="CF17" s="260">
        <f t="shared" si="26"/>
        <v>0</v>
      </c>
      <c r="CG17" s="278"/>
      <c r="CH17" s="60">
        <f t="shared" si="0"/>
        <v>0</v>
      </c>
    </row>
    <row r="18" spans="1:86" s="254" customFormat="1" ht="14.1" customHeight="1" x14ac:dyDescent="0.3">
      <c r="A18" s="255" t="str">
        <f ca="1">'Udregning af resultater'!N11</f>
        <v/>
      </c>
      <c r="B18" s="238" t="str">
        <f ca="1">'Udregning af resultater'!O11</f>
        <v/>
      </c>
      <c r="C18" s="256" t="str">
        <f t="shared" ca="1" si="27"/>
        <v/>
      </c>
      <c r="D18" s="257"/>
      <c r="E18" s="258"/>
      <c r="F18" s="258"/>
      <c r="G18" s="259"/>
      <c r="H18" s="243" t="str">
        <f t="shared" si="1"/>
        <v/>
      </c>
      <c r="I18" s="243">
        <f t="shared" si="2"/>
        <v>0</v>
      </c>
      <c r="J18" s="257"/>
      <c r="K18" s="258"/>
      <c r="L18" s="258"/>
      <c r="M18" s="259"/>
      <c r="N18" s="243" t="str">
        <f t="shared" si="3"/>
        <v/>
      </c>
      <c r="O18" s="244">
        <f t="shared" si="4"/>
        <v>0</v>
      </c>
      <c r="P18" s="257"/>
      <c r="Q18" s="258"/>
      <c r="R18" s="258"/>
      <c r="S18" s="259"/>
      <c r="T18" s="245" t="str">
        <f t="shared" si="5"/>
        <v/>
      </c>
      <c r="U18" s="244">
        <f t="shared" si="6"/>
        <v>0</v>
      </c>
      <c r="V18" s="257"/>
      <c r="W18" s="258"/>
      <c r="X18" s="258"/>
      <c r="Y18" s="259"/>
      <c r="Z18" s="243" t="str">
        <f t="shared" si="7"/>
        <v/>
      </c>
      <c r="AA18" s="244">
        <f t="shared" si="8"/>
        <v>0</v>
      </c>
      <c r="AB18" s="257"/>
      <c r="AC18" s="258"/>
      <c r="AD18" s="258"/>
      <c r="AE18" s="259"/>
      <c r="AF18" s="243" t="str">
        <f t="shared" si="9"/>
        <v/>
      </c>
      <c r="AG18" s="244">
        <f t="shared" si="10"/>
        <v>0</v>
      </c>
      <c r="AH18" s="257"/>
      <c r="AI18" s="258"/>
      <c r="AJ18" s="258"/>
      <c r="AK18" s="259"/>
      <c r="AL18" s="243" t="str">
        <f t="shared" si="11"/>
        <v/>
      </c>
      <c r="AM18" s="244">
        <f t="shared" si="12"/>
        <v>0</v>
      </c>
      <c r="AN18" s="257"/>
      <c r="AO18" s="258"/>
      <c r="AP18" s="258"/>
      <c r="AQ18" s="259"/>
      <c r="AR18" s="244" t="str">
        <f t="shared" si="13"/>
        <v/>
      </c>
      <c r="AS18" s="243">
        <f t="shared" si="14"/>
        <v>0</v>
      </c>
      <c r="AT18" s="260" t="str">
        <f t="shared" si="15"/>
        <v/>
      </c>
      <c r="AU18" s="243" t="e">
        <f t="shared" si="16"/>
        <v>#VALUE!</v>
      </c>
      <c r="AV18" s="260" t="str">
        <f ca="1">IF(ISNUMBER(A18),'Udregning af resultater'!AI11,"")</f>
        <v/>
      </c>
      <c r="AW18" s="260" t="str">
        <f ca="1">IF(ISNUMBER(A18),'Udregning af resultater'!AJ11,"")</f>
        <v/>
      </c>
      <c r="AX18" s="261"/>
      <c r="AY18" s="262"/>
      <c r="AZ18" s="262"/>
      <c r="BA18" s="263"/>
      <c r="BB18" s="245" t="str">
        <f t="shared" si="17"/>
        <v/>
      </c>
      <c r="BC18" s="260">
        <f t="shared" si="18"/>
        <v>0</v>
      </c>
      <c r="BD18" s="261"/>
      <c r="BE18" s="262"/>
      <c r="BF18" s="262"/>
      <c r="BG18" s="263"/>
      <c r="BH18" s="243" t="str">
        <f t="shared" si="19"/>
        <v/>
      </c>
      <c r="BI18" s="260">
        <f t="shared" si="20"/>
        <v>0</v>
      </c>
      <c r="BJ18" s="261"/>
      <c r="BK18" s="262"/>
      <c r="BL18" s="262"/>
      <c r="BM18" s="263"/>
      <c r="BN18" s="243" t="str">
        <f t="shared" si="21"/>
        <v/>
      </c>
      <c r="BO18" s="260">
        <f t="shared" si="22"/>
        <v>0</v>
      </c>
      <c r="BP18" s="261"/>
      <c r="BQ18" s="262"/>
      <c r="BR18" s="262"/>
      <c r="BS18" s="263"/>
      <c r="BT18" s="243" t="str">
        <f t="shared" si="23"/>
        <v/>
      </c>
      <c r="BU18" s="260">
        <f t="shared" si="24"/>
        <v>0</v>
      </c>
      <c r="BV18" s="261"/>
      <c r="BW18" s="264"/>
      <c r="BX18" s="264"/>
      <c r="BY18" s="264"/>
      <c r="BZ18" s="265"/>
      <c r="CA18" s="264"/>
      <c r="CB18" s="266"/>
      <c r="CC18" s="266"/>
      <c r="CD18" s="267"/>
      <c r="CE18" s="213" t="str">
        <f t="shared" si="25"/>
        <v/>
      </c>
      <c r="CF18" s="260">
        <f t="shared" si="26"/>
        <v>0</v>
      </c>
      <c r="CG18" s="278"/>
      <c r="CH18" s="60">
        <f t="shared" si="0"/>
        <v>0</v>
      </c>
    </row>
    <row r="19" spans="1:86" s="254" customFormat="1" ht="14.1" customHeight="1" x14ac:dyDescent="0.3">
      <c r="A19" s="255" t="str">
        <f ca="1">'Udregning af resultater'!N12</f>
        <v/>
      </c>
      <c r="B19" s="238" t="str">
        <f ca="1">'Udregning af resultater'!O12</f>
        <v/>
      </c>
      <c r="C19" s="256" t="str">
        <f t="shared" ca="1" si="27"/>
        <v/>
      </c>
      <c r="D19" s="257"/>
      <c r="E19" s="258"/>
      <c r="F19" s="258"/>
      <c r="G19" s="259"/>
      <c r="H19" s="243" t="str">
        <f t="shared" si="1"/>
        <v/>
      </c>
      <c r="I19" s="243">
        <f t="shared" si="2"/>
        <v>0</v>
      </c>
      <c r="J19" s="257"/>
      <c r="K19" s="258"/>
      <c r="L19" s="258"/>
      <c r="M19" s="259"/>
      <c r="N19" s="243" t="str">
        <f t="shared" si="3"/>
        <v/>
      </c>
      <c r="O19" s="244">
        <f t="shared" si="4"/>
        <v>0</v>
      </c>
      <c r="P19" s="257"/>
      <c r="Q19" s="258"/>
      <c r="R19" s="258"/>
      <c r="S19" s="259"/>
      <c r="T19" s="245" t="str">
        <f t="shared" si="5"/>
        <v/>
      </c>
      <c r="U19" s="244">
        <f t="shared" si="6"/>
        <v>0</v>
      </c>
      <c r="V19" s="257"/>
      <c r="W19" s="258"/>
      <c r="X19" s="258"/>
      <c r="Y19" s="259"/>
      <c r="Z19" s="243" t="str">
        <f t="shared" si="7"/>
        <v/>
      </c>
      <c r="AA19" s="244">
        <f t="shared" si="8"/>
        <v>0</v>
      </c>
      <c r="AB19" s="257"/>
      <c r="AC19" s="258"/>
      <c r="AD19" s="258"/>
      <c r="AE19" s="259"/>
      <c r="AF19" s="243" t="str">
        <f t="shared" si="9"/>
        <v/>
      </c>
      <c r="AG19" s="244">
        <f t="shared" si="10"/>
        <v>0</v>
      </c>
      <c r="AH19" s="257"/>
      <c r="AI19" s="258"/>
      <c r="AJ19" s="258"/>
      <c r="AK19" s="259"/>
      <c r="AL19" s="243" t="str">
        <f t="shared" si="11"/>
        <v/>
      </c>
      <c r="AM19" s="244">
        <f t="shared" si="12"/>
        <v>0</v>
      </c>
      <c r="AN19" s="257"/>
      <c r="AO19" s="258"/>
      <c r="AP19" s="258"/>
      <c r="AQ19" s="259"/>
      <c r="AR19" s="244" t="str">
        <f t="shared" si="13"/>
        <v/>
      </c>
      <c r="AS19" s="243">
        <f t="shared" si="14"/>
        <v>0</v>
      </c>
      <c r="AT19" s="260" t="str">
        <f t="shared" si="15"/>
        <v/>
      </c>
      <c r="AU19" s="243" t="e">
        <f t="shared" si="16"/>
        <v>#VALUE!</v>
      </c>
      <c r="AV19" s="260" t="str">
        <f ca="1">IF(ISNUMBER(A19),'Udregning af resultater'!AI12,"")</f>
        <v/>
      </c>
      <c r="AW19" s="260" t="str">
        <f ca="1">IF(ISNUMBER(A19),'Udregning af resultater'!AJ12,"")</f>
        <v/>
      </c>
      <c r="AX19" s="261"/>
      <c r="AY19" s="262"/>
      <c r="AZ19" s="262"/>
      <c r="BA19" s="263"/>
      <c r="BB19" s="245" t="str">
        <f t="shared" si="17"/>
        <v/>
      </c>
      <c r="BC19" s="260">
        <f t="shared" si="18"/>
        <v>0</v>
      </c>
      <c r="BD19" s="261"/>
      <c r="BE19" s="262"/>
      <c r="BF19" s="262"/>
      <c r="BG19" s="263"/>
      <c r="BH19" s="243" t="str">
        <f t="shared" si="19"/>
        <v/>
      </c>
      <c r="BI19" s="260">
        <f t="shared" si="20"/>
        <v>0</v>
      </c>
      <c r="BJ19" s="261"/>
      <c r="BK19" s="262"/>
      <c r="BL19" s="262"/>
      <c r="BM19" s="263"/>
      <c r="BN19" s="243" t="str">
        <f t="shared" si="21"/>
        <v/>
      </c>
      <c r="BO19" s="260">
        <f t="shared" si="22"/>
        <v>0</v>
      </c>
      <c r="BP19" s="261"/>
      <c r="BQ19" s="262"/>
      <c r="BR19" s="262"/>
      <c r="BS19" s="263"/>
      <c r="BT19" s="243" t="str">
        <f t="shared" si="23"/>
        <v/>
      </c>
      <c r="BU19" s="260">
        <f t="shared" si="24"/>
        <v>0</v>
      </c>
      <c r="BV19" s="261"/>
      <c r="BW19" s="264"/>
      <c r="BX19" s="264"/>
      <c r="BY19" s="264"/>
      <c r="BZ19" s="265"/>
      <c r="CA19" s="264"/>
      <c r="CB19" s="266"/>
      <c r="CC19" s="266"/>
      <c r="CD19" s="267"/>
      <c r="CE19" s="213" t="str">
        <f t="shared" si="25"/>
        <v/>
      </c>
      <c r="CF19" s="260">
        <f t="shared" si="26"/>
        <v>0</v>
      </c>
      <c r="CG19" s="278"/>
      <c r="CH19" s="60">
        <f t="shared" si="0"/>
        <v>0</v>
      </c>
    </row>
    <row r="20" spans="1:86" s="254" customFormat="1" ht="14.1" customHeight="1" x14ac:dyDescent="0.3">
      <c r="A20" s="255" t="str">
        <f ca="1">'Udregning af resultater'!N13</f>
        <v/>
      </c>
      <c r="B20" s="238" t="str">
        <f ca="1">'Udregning af resultater'!O13</f>
        <v/>
      </c>
      <c r="C20" s="256" t="str">
        <f t="shared" ca="1" si="27"/>
        <v/>
      </c>
      <c r="D20" s="257"/>
      <c r="E20" s="258"/>
      <c r="F20" s="258"/>
      <c r="G20" s="259"/>
      <c r="H20" s="243" t="str">
        <f t="shared" si="1"/>
        <v/>
      </c>
      <c r="I20" s="243">
        <f t="shared" si="2"/>
        <v>0</v>
      </c>
      <c r="J20" s="257"/>
      <c r="K20" s="258"/>
      <c r="L20" s="258"/>
      <c r="M20" s="259"/>
      <c r="N20" s="243" t="str">
        <f t="shared" si="3"/>
        <v/>
      </c>
      <c r="O20" s="244">
        <f t="shared" si="4"/>
        <v>0</v>
      </c>
      <c r="P20" s="257"/>
      <c r="Q20" s="258"/>
      <c r="R20" s="258"/>
      <c r="S20" s="259"/>
      <c r="T20" s="245" t="str">
        <f t="shared" si="5"/>
        <v/>
      </c>
      <c r="U20" s="244">
        <f t="shared" si="6"/>
        <v>0</v>
      </c>
      <c r="V20" s="257"/>
      <c r="W20" s="258"/>
      <c r="X20" s="258"/>
      <c r="Y20" s="259"/>
      <c r="Z20" s="243" t="str">
        <f t="shared" si="7"/>
        <v/>
      </c>
      <c r="AA20" s="244">
        <f t="shared" si="8"/>
        <v>0</v>
      </c>
      <c r="AB20" s="257"/>
      <c r="AC20" s="258"/>
      <c r="AD20" s="258"/>
      <c r="AE20" s="259"/>
      <c r="AF20" s="243" t="str">
        <f t="shared" si="9"/>
        <v/>
      </c>
      <c r="AG20" s="244">
        <f t="shared" si="10"/>
        <v>0</v>
      </c>
      <c r="AH20" s="257"/>
      <c r="AI20" s="258"/>
      <c r="AJ20" s="258"/>
      <c r="AK20" s="259"/>
      <c r="AL20" s="243" t="str">
        <f t="shared" si="11"/>
        <v/>
      </c>
      <c r="AM20" s="244">
        <f t="shared" si="12"/>
        <v>0</v>
      </c>
      <c r="AN20" s="257"/>
      <c r="AO20" s="258"/>
      <c r="AP20" s="258"/>
      <c r="AQ20" s="259"/>
      <c r="AR20" s="244" t="str">
        <f t="shared" si="13"/>
        <v/>
      </c>
      <c r="AS20" s="243">
        <f t="shared" si="14"/>
        <v>0</v>
      </c>
      <c r="AT20" s="260" t="str">
        <f t="shared" si="15"/>
        <v/>
      </c>
      <c r="AU20" s="243" t="e">
        <f t="shared" si="16"/>
        <v>#VALUE!</v>
      </c>
      <c r="AV20" s="260" t="str">
        <f ca="1">IF(ISNUMBER(A20),'Udregning af resultater'!AI13,"")</f>
        <v/>
      </c>
      <c r="AW20" s="260" t="str">
        <f ca="1">IF(ISNUMBER(A20),'Udregning af resultater'!AJ13,"")</f>
        <v/>
      </c>
      <c r="AX20" s="261"/>
      <c r="AY20" s="262"/>
      <c r="AZ20" s="262"/>
      <c r="BA20" s="263"/>
      <c r="BB20" s="245" t="str">
        <f t="shared" si="17"/>
        <v/>
      </c>
      <c r="BC20" s="260">
        <f t="shared" si="18"/>
        <v>0</v>
      </c>
      <c r="BD20" s="261"/>
      <c r="BE20" s="262"/>
      <c r="BF20" s="262"/>
      <c r="BG20" s="263"/>
      <c r="BH20" s="243" t="str">
        <f t="shared" si="19"/>
        <v/>
      </c>
      <c r="BI20" s="260">
        <f t="shared" si="20"/>
        <v>0</v>
      </c>
      <c r="BJ20" s="261"/>
      <c r="BK20" s="262"/>
      <c r="BL20" s="262"/>
      <c r="BM20" s="263"/>
      <c r="BN20" s="243" t="str">
        <f t="shared" si="21"/>
        <v/>
      </c>
      <c r="BO20" s="260">
        <f t="shared" si="22"/>
        <v>0</v>
      </c>
      <c r="BP20" s="261"/>
      <c r="BQ20" s="262"/>
      <c r="BR20" s="262"/>
      <c r="BS20" s="263"/>
      <c r="BT20" s="243" t="str">
        <f t="shared" si="23"/>
        <v/>
      </c>
      <c r="BU20" s="260">
        <f t="shared" si="24"/>
        <v>0</v>
      </c>
      <c r="BV20" s="261"/>
      <c r="BW20" s="264"/>
      <c r="BX20" s="264"/>
      <c r="BY20" s="264"/>
      <c r="BZ20" s="265"/>
      <c r="CA20" s="264"/>
      <c r="CB20" s="266"/>
      <c r="CC20" s="266"/>
      <c r="CD20" s="267"/>
      <c r="CE20" s="213" t="str">
        <f t="shared" si="25"/>
        <v/>
      </c>
      <c r="CF20" s="260">
        <f t="shared" si="26"/>
        <v>0</v>
      </c>
      <c r="CG20" s="278"/>
      <c r="CH20" s="60">
        <f t="shared" si="0"/>
        <v>0</v>
      </c>
    </row>
    <row r="21" spans="1:86" s="254" customFormat="1" ht="14.1" customHeight="1" x14ac:dyDescent="0.3">
      <c r="A21" s="255" t="str">
        <f ca="1">'Udregning af resultater'!N14</f>
        <v/>
      </c>
      <c r="B21" s="238" t="str">
        <f ca="1">'Udregning af resultater'!O14</f>
        <v/>
      </c>
      <c r="C21" s="256" t="str">
        <f t="shared" ca="1" si="27"/>
        <v/>
      </c>
      <c r="D21" s="257"/>
      <c r="E21" s="258"/>
      <c r="F21" s="258"/>
      <c r="G21" s="259"/>
      <c r="H21" s="243" t="str">
        <f t="shared" si="1"/>
        <v/>
      </c>
      <c r="I21" s="243">
        <f t="shared" si="2"/>
        <v>0</v>
      </c>
      <c r="J21" s="257"/>
      <c r="K21" s="258"/>
      <c r="L21" s="258"/>
      <c r="M21" s="259"/>
      <c r="N21" s="243" t="str">
        <f t="shared" si="3"/>
        <v/>
      </c>
      <c r="O21" s="244">
        <f t="shared" si="4"/>
        <v>0</v>
      </c>
      <c r="P21" s="257"/>
      <c r="Q21" s="258"/>
      <c r="R21" s="258"/>
      <c r="S21" s="259"/>
      <c r="T21" s="245" t="str">
        <f t="shared" si="5"/>
        <v/>
      </c>
      <c r="U21" s="244">
        <f t="shared" si="6"/>
        <v>0</v>
      </c>
      <c r="V21" s="257"/>
      <c r="W21" s="258"/>
      <c r="X21" s="258"/>
      <c r="Y21" s="259"/>
      <c r="Z21" s="243" t="str">
        <f t="shared" si="7"/>
        <v/>
      </c>
      <c r="AA21" s="244">
        <f t="shared" si="8"/>
        <v>0</v>
      </c>
      <c r="AB21" s="257"/>
      <c r="AC21" s="258"/>
      <c r="AD21" s="258"/>
      <c r="AE21" s="259"/>
      <c r="AF21" s="243" t="str">
        <f t="shared" si="9"/>
        <v/>
      </c>
      <c r="AG21" s="244">
        <f t="shared" si="10"/>
        <v>0</v>
      </c>
      <c r="AH21" s="257"/>
      <c r="AI21" s="258"/>
      <c r="AJ21" s="258"/>
      <c r="AK21" s="259"/>
      <c r="AL21" s="243" t="str">
        <f t="shared" si="11"/>
        <v/>
      </c>
      <c r="AM21" s="244">
        <f t="shared" si="12"/>
        <v>0</v>
      </c>
      <c r="AN21" s="257"/>
      <c r="AO21" s="258"/>
      <c r="AP21" s="258"/>
      <c r="AQ21" s="259"/>
      <c r="AR21" s="244" t="str">
        <f t="shared" si="13"/>
        <v/>
      </c>
      <c r="AS21" s="243">
        <f t="shared" si="14"/>
        <v>0</v>
      </c>
      <c r="AT21" s="260" t="str">
        <f t="shared" si="15"/>
        <v/>
      </c>
      <c r="AU21" s="243" t="e">
        <f t="shared" si="16"/>
        <v>#VALUE!</v>
      </c>
      <c r="AV21" s="260" t="str">
        <f ca="1">IF(ISNUMBER(A21),'Udregning af resultater'!AI14,"")</f>
        <v/>
      </c>
      <c r="AW21" s="260" t="str">
        <f ca="1">IF(ISNUMBER(A21),'Udregning af resultater'!AJ14,"")</f>
        <v/>
      </c>
      <c r="AX21" s="261"/>
      <c r="AY21" s="262"/>
      <c r="AZ21" s="262"/>
      <c r="BA21" s="263"/>
      <c r="BB21" s="245" t="str">
        <f t="shared" si="17"/>
        <v/>
      </c>
      <c r="BC21" s="260">
        <f t="shared" si="18"/>
        <v>0</v>
      </c>
      <c r="BD21" s="261"/>
      <c r="BE21" s="262"/>
      <c r="BF21" s="262"/>
      <c r="BG21" s="263"/>
      <c r="BH21" s="243" t="str">
        <f t="shared" si="19"/>
        <v/>
      </c>
      <c r="BI21" s="260">
        <f t="shared" si="20"/>
        <v>0</v>
      </c>
      <c r="BJ21" s="261"/>
      <c r="BK21" s="262"/>
      <c r="BL21" s="262"/>
      <c r="BM21" s="263"/>
      <c r="BN21" s="243" t="str">
        <f t="shared" si="21"/>
        <v/>
      </c>
      <c r="BO21" s="260">
        <f t="shared" si="22"/>
        <v>0</v>
      </c>
      <c r="BP21" s="261"/>
      <c r="BQ21" s="262"/>
      <c r="BR21" s="262"/>
      <c r="BS21" s="263"/>
      <c r="BT21" s="243" t="str">
        <f t="shared" si="23"/>
        <v/>
      </c>
      <c r="BU21" s="260">
        <f t="shared" si="24"/>
        <v>0</v>
      </c>
      <c r="BV21" s="261"/>
      <c r="BW21" s="264"/>
      <c r="BX21" s="264"/>
      <c r="BY21" s="264"/>
      <c r="BZ21" s="265"/>
      <c r="CA21" s="264"/>
      <c r="CB21" s="266"/>
      <c r="CC21" s="266"/>
      <c r="CD21" s="267"/>
      <c r="CE21" s="213" t="str">
        <f t="shared" si="25"/>
        <v/>
      </c>
      <c r="CF21" s="260">
        <f t="shared" si="26"/>
        <v>0</v>
      </c>
      <c r="CG21" s="278"/>
      <c r="CH21" s="60">
        <f t="shared" si="0"/>
        <v>0</v>
      </c>
    </row>
    <row r="22" spans="1:86" s="254" customFormat="1" ht="14.1" customHeight="1" x14ac:dyDescent="0.3">
      <c r="A22" s="255" t="str">
        <f ca="1">'Udregning af resultater'!N15</f>
        <v/>
      </c>
      <c r="B22" s="238" t="str">
        <f ca="1">'Udregning af resultater'!O15</f>
        <v/>
      </c>
      <c r="C22" s="256" t="str">
        <f t="shared" ca="1" si="27"/>
        <v/>
      </c>
      <c r="D22" s="257"/>
      <c r="E22" s="258"/>
      <c r="F22" s="258"/>
      <c r="G22" s="259"/>
      <c r="H22" s="243" t="str">
        <f t="shared" si="1"/>
        <v/>
      </c>
      <c r="I22" s="243">
        <f t="shared" si="2"/>
        <v>0</v>
      </c>
      <c r="J22" s="268"/>
      <c r="K22" s="269"/>
      <c r="L22" s="269"/>
      <c r="M22" s="270"/>
      <c r="N22" s="243" t="str">
        <f t="shared" si="3"/>
        <v/>
      </c>
      <c r="O22" s="244">
        <f t="shared" si="4"/>
        <v>0</v>
      </c>
      <c r="P22" s="257"/>
      <c r="Q22" s="258"/>
      <c r="R22" s="258"/>
      <c r="S22" s="259"/>
      <c r="T22" s="245" t="str">
        <f t="shared" si="5"/>
        <v/>
      </c>
      <c r="U22" s="244">
        <f t="shared" si="6"/>
        <v>0</v>
      </c>
      <c r="V22" s="257"/>
      <c r="W22" s="258"/>
      <c r="X22" s="258"/>
      <c r="Y22" s="259"/>
      <c r="Z22" s="243" t="str">
        <f t="shared" si="7"/>
        <v/>
      </c>
      <c r="AA22" s="244">
        <f t="shared" si="8"/>
        <v>0</v>
      </c>
      <c r="AB22" s="257"/>
      <c r="AC22" s="258"/>
      <c r="AD22" s="258"/>
      <c r="AE22" s="259"/>
      <c r="AF22" s="243" t="str">
        <f t="shared" si="9"/>
        <v/>
      </c>
      <c r="AG22" s="244">
        <f t="shared" si="10"/>
        <v>0</v>
      </c>
      <c r="AH22" s="257"/>
      <c r="AI22" s="258"/>
      <c r="AJ22" s="258"/>
      <c r="AK22" s="259"/>
      <c r="AL22" s="243" t="str">
        <f t="shared" si="11"/>
        <v/>
      </c>
      <c r="AM22" s="244">
        <f t="shared" si="12"/>
        <v>0</v>
      </c>
      <c r="AN22" s="257"/>
      <c r="AO22" s="258"/>
      <c r="AP22" s="258"/>
      <c r="AQ22" s="259"/>
      <c r="AR22" s="244" t="str">
        <f t="shared" si="13"/>
        <v/>
      </c>
      <c r="AS22" s="243">
        <f t="shared" si="14"/>
        <v>0</v>
      </c>
      <c r="AT22" s="260" t="str">
        <f t="shared" si="15"/>
        <v/>
      </c>
      <c r="AU22" s="243" t="e">
        <f t="shared" si="16"/>
        <v>#VALUE!</v>
      </c>
      <c r="AV22" s="260" t="str">
        <f ca="1">IF(ISNUMBER(A22),'Udregning af resultater'!AI15,"")</f>
        <v/>
      </c>
      <c r="AW22" s="260" t="str">
        <f ca="1">IF(ISNUMBER(A22),'Udregning af resultater'!AJ15,"")</f>
        <v/>
      </c>
      <c r="AX22" s="261"/>
      <c r="AY22" s="262"/>
      <c r="AZ22" s="262"/>
      <c r="BA22" s="263"/>
      <c r="BB22" s="245" t="str">
        <f t="shared" si="17"/>
        <v/>
      </c>
      <c r="BC22" s="260">
        <f t="shared" si="18"/>
        <v>0</v>
      </c>
      <c r="BD22" s="261"/>
      <c r="BE22" s="262"/>
      <c r="BF22" s="262"/>
      <c r="BG22" s="263"/>
      <c r="BH22" s="243" t="str">
        <f t="shared" si="19"/>
        <v/>
      </c>
      <c r="BI22" s="260">
        <f t="shared" si="20"/>
        <v>0</v>
      </c>
      <c r="BJ22" s="261"/>
      <c r="BK22" s="262"/>
      <c r="BL22" s="262"/>
      <c r="BM22" s="263"/>
      <c r="BN22" s="243" t="str">
        <f t="shared" si="21"/>
        <v/>
      </c>
      <c r="BO22" s="260">
        <f t="shared" si="22"/>
        <v>0</v>
      </c>
      <c r="BP22" s="261"/>
      <c r="BQ22" s="262"/>
      <c r="BR22" s="262"/>
      <c r="BS22" s="263"/>
      <c r="BT22" s="243" t="str">
        <f t="shared" si="23"/>
        <v/>
      </c>
      <c r="BU22" s="260">
        <f t="shared" si="24"/>
        <v>0</v>
      </c>
      <c r="BV22" s="261"/>
      <c r="BW22" s="264"/>
      <c r="BX22" s="264"/>
      <c r="BY22" s="264"/>
      <c r="BZ22" s="265"/>
      <c r="CA22" s="264"/>
      <c r="CB22" s="266"/>
      <c r="CC22" s="266"/>
      <c r="CD22" s="267"/>
      <c r="CE22" s="213" t="str">
        <f t="shared" si="25"/>
        <v/>
      </c>
      <c r="CF22" s="260">
        <f t="shared" si="26"/>
        <v>0</v>
      </c>
      <c r="CG22" s="278"/>
      <c r="CH22" s="60">
        <f t="shared" si="0"/>
        <v>0</v>
      </c>
    </row>
    <row r="23" spans="1:86" s="254" customFormat="1" ht="14.1" customHeight="1" x14ac:dyDescent="0.3">
      <c r="A23" s="255" t="str">
        <f ca="1">'Udregning af resultater'!N16</f>
        <v/>
      </c>
      <c r="B23" s="238" t="str">
        <f ca="1">'Udregning af resultater'!O16</f>
        <v/>
      </c>
      <c r="C23" s="256" t="str">
        <f t="shared" ca="1" si="27"/>
        <v/>
      </c>
      <c r="D23" s="257"/>
      <c r="E23" s="258"/>
      <c r="F23" s="258"/>
      <c r="G23" s="259"/>
      <c r="H23" s="243" t="str">
        <f t="shared" si="1"/>
        <v/>
      </c>
      <c r="I23" s="243">
        <f t="shared" si="2"/>
        <v>0</v>
      </c>
      <c r="J23" s="268"/>
      <c r="K23" s="269"/>
      <c r="L23" s="269"/>
      <c r="M23" s="270"/>
      <c r="N23" s="243" t="str">
        <f t="shared" si="3"/>
        <v/>
      </c>
      <c r="O23" s="244">
        <f t="shared" si="4"/>
        <v>0</v>
      </c>
      <c r="P23" s="257"/>
      <c r="Q23" s="258"/>
      <c r="R23" s="258"/>
      <c r="S23" s="259"/>
      <c r="T23" s="245" t="str">
        <f t="shared" si="5"/>
        <v/>
      </c>
      <c r="U23" s="244">
        <f t="shared" si="6"/>
        <v>0</v>
      </c>
      <c r="V23" s="257"/>
      <c r="W23" s="258"/>
      <c r="X23" s="258"/>
      <c r="Y23" s="259"/>
      <c r="Z23" s="243" t="str">
        <f t="shared" si="7"/>
        <v/>
      </c>
      <c r="AA23" s="244">
        <f t="shared" si="8"/>
        <v>0</v>
      </c>
      <c r="AB23" s="257"/>
      <c r="AC23" s="258"/>
      <c r="AD23" s="258"/>
      <c r="AE23" s="259"/>
      <c r="AF23" s="243" t="str">
        <f t="shared" si="9"/>
        <v/>
      </c>
      <c r="AG23" s="244">
        <f t="shared" si="10"/>
        <v>0</v>
      </c>
      <c r="AH23" s="257"/>
      <c r="AI23" s="258"/>
      <c r="AJ23" s="258"/>
      <c r="AK23" s="259"/>
      <c r="AL23" s="243" t="str">
        <f t="shared" si="11"/>
        <v/>
      </c>
      <c r="AM23" s="244">
        <f t="shared" si="12"/>
        <v>0</v>
      </c>
      <c r="AN23" s="257"/>
      <c r="AO23" s="258"/>
      <c r="AP23" s="258"/>
      <c r="AQ23" s="259"/>
      <c r="AR23" s="244" t="str">
        <f t="shared" si="13"/>
        <v/>
      </c>
      <c r="AS23" s="243">
        <f t="shared" si="14"/>
        <v>0</v>
      </c>
      <c r="AT23" s="260" t="str">
        <f t="shared" si="15"/>
        <v/>
      </c>
      <c r="AU23" s="243" t="e">
        <f t="shared" si="16"/>
        <v>#VALUE!</v>
      </c>
      <c r="AV23" s="260" t="str">
        <f ca="1">IF(ISNUMBER(A23),'Udregning af resultater'!AI16,"")</f>
        <v/>
      </c>
      <c r="AW23" s="260" t="str">
        <f ca="1">IF(ISNUMBER(A23),'Udregning af resultater'!AJ16,"")</f>
        <v/>
      </c>
      <c r="AX23" s="261"/>
      <c r="AY23" s="262"/>
      <c r="AZ23" s="262"/>
      <c r="BA23" s="263"/>
      <c r="BB23" s="245" t="str">
        <f t="shared" si="17"/>
        <v/>
      </c>
      <c r="BC23" s="260">
        <f t="shared" si="18"/>
        <v>0</v>
      </c>
      <c r="BD23" s="261"/>
      <c r="BE23" s="262"/>
      <c r="BF23" s="262"/>
      <c r="BG23" s="263"/>
      <c r="BH23" s="243" t="str">
        <f t="shared" si="19"/>
        <v/>
      </c>
      <c r="BI23" s="260">
        <f t="shared" si="20"/>
        <v>0</v>
      </c>
      <c r="BJ23" s="261"/>
      <c r="BK23" s="262"/>
      <c r="BL23" s="262"/>
      <c r="BM23" s="263"/>
      <c r="BN23" s="243" t="str">
        <f t="shared" si="21"/>
        <v/>
      </c>
      <c r="BO23" s="260">
        <f t="shared" si="22"/>
        <v>0</v>
      </c>
      <c r="BP23" s="261"/>
      <c r="BQ23" s="262"/>
      <c r="BR23" s="262"/>
      <c r="BS23" s="263"/>
      <c r="BT23" s="243" t="str">
        <f t="shared" si="23"/>
        <v/>
      </c>
      <c r="BU23" s="260">
        <f t="shared" si="24"/>
        <v>0</v>
      </c>
      <c r="BV23" s="261"/>
      <c r="BW23" s="264"/>
      <c r="BX23" s="264"/>
      <c r="BY23" s="264"/>
      <c r="BZ23" s="265"/>
      <c r="CA23" s="264"/>
      <c r="CB23" s="266"/>
      <c r="CC23" s="266"/>
      <c r="CD23" s="267"/>
      <c r="CE23" s="213" t="str">
        <f t="shared" si="25"/>
        <v/>
      </c>
      <c r="CF23" s="260">
        <f t="shared" si="26"/>
        <v>0</v>
      </c>
      <c r="CG23" s="278"/>
      <c r="CH23" s="60">
        <f t="shared" si="0"/>
        <v>0</v>
      </c>
    </row>
    <row r="24" spans="1:86" s="254" customFormat="1" ht="14.1" customHeight="1" x14ac:dyDescent="0.3">
      <c r="A24" s="255" t="str">
        <f ca="1">'Udregning af resultater'!N17</f>
        <v/>
      </c>
      <c r="B24" s="238" t="str">
        <f ca="1">'Udregning af resultater'!O17</f>
        <v/>
      </c>
      <c r="C24" s="256" t="str">
        <f t="shared" ca="1" si="27"/>
        <v/>
      </c>
      <c r="D24" s="257"/>
      <c r="E24" s="258"/>
      <c r="F24" s="258"/>
      <c r="G24" s="259"/>
      <c r="H24" s="243" t="str">
        <f t="shared" si="1"/>
        <v/>
      </c>
      <c r="I24" s="243">
        <f t="shared" si="2"/>
        <v>0</v>
      </c>
      <c r="J24" s="268"/>
      <c r="K24" s="269"/>
      <c r="L24" s="269"/>
      <c r="M24" s="270"/>
      <c r="N24" s="243" t="str">
        <f t="shared" si="3"/>
        <v/>
      </c>
      <c r="O24" s="244">
        <f t="shared" si="4"/>
        <v>0</v>
      </c>
      <c r="P24" s="257"/>
      <c r="Q24" s="258"/>
      <c r="R24" s="258"/>
      <c r="S24" s="259"/>
      <c r="T24" s="245" t="str">
        <f t="shared" si="5"/>
        <v/>
      </c>
      <c r="U24" s="244">
        <f t="shared" si="6"/>
        <v>0</v>
      </c>
      <c r="V24" s="257"/>
      <c r="W24" s="258"/>
      <c r="X24" s="258"/>
      <c r="Y24" s="259"/>
      <c r="Z24" s="243" t="str">
        <f t="shared" si="7"/>
        <v/>
      </c>
      <c r="AA24" s="244">
        <f t="shared" si="8"/>
        <v>0</v>
      </c>
      <c r="AB24" s="257"/>
      <c r="AC24" s="258"/>
      <c r="AD24" s="258"/>
      <c r="AE24" s="259"/>
      <c r="AF24" s="243" t="str">
        <f t="shared" si="9"/>
        <v/>
      </c>
      <c r="AG24" s="244">
        <f t="shared" si="10"/>
        <v>0</v>
      </c>
      <c r="AH24" s="257"/>
      <c r="AI24" s="258"/>
      <c r="AJ24" s="258"/>
      <c r="AK24" s="259"/>
      <c r="AL24" s="243" t="str">
        <f t="shared" si="11"/>
        <v/>
      </c>
      <c r="AM24" s="244">
        <f t="shared" si="12"/>
        <v>0</v>
      </c>
      <c r="AN24" s="257"/>
      <c r="AO24" s="258"/>
      <c r="AP24" s="258"/>
      <c r="AQ24" s="259"/>
      <c r="AR24" s="244" t="str">
        <f t="shared" si="13"/>
        <v/>
      </c>
      <c r="AS24" s="243">
        <f t="shared" si="14"/>
        <v>0</v>
      </c>
      <c r="AT24" s="260" t="str">
        <f t="shared" si="15"/>
        <v/>
      </c>
      <c r="AU24" s="243" t="e">
        <f t="shared" si="16"/>
        <v>#VALUE!</v>
      </c>
      <c r="AV24" s="260" t="str">
        <f ca="1">IF(ISNUMBER(A24),'Udregning af resultater'!AI17,"")</f>
        <v/>
      </c>
      <c r="AW24" s="260" t="str">
        <f ca="1">IF(ISNUMBER(A24),'Udregning af resultater'!AJ17,"")</f>
        <v/>
      </c>
      <c r="AX24" s="261"/>
      <c r="AY24" s="262"/>
      <c r="AZ24" s="262"/>
      <c r="BA24" s="263"/>
      <c r="BB24" s="245" t="str">
        <f t="shared" si="17"/>
        <v/>
      </c>
      <c r="BC24" s="260">
        <f t="shared" si="18"/>
        <v>0</v>
      </c>
      <c r="BD24" s="261"/>
      <c r="BE24" s="262"/>
      <c r="BF24" s="262"/>
      <c r="BG24" s="263"/>
      <c r="BH24" s="243" t="str">
        <f t="shared" si="19"/>
        <v/>
      </c>
      <c r="BI24" s="260">
        <f t="shared" si="20"/>
        <v>0</v>
      </c>
      <c r="BJ24" s="261"/>
      <c r="BK24" s="262"/>
      <c r="BL24" s="262"/>
      <c r="BM24" s="263"/>
      <c r="BN24" s="243" t="str">
        <f t="shared" si="21"/>
        <v/>
      </c>
      <c r="BO24" s="260">
        <f t="shared" si="22"/>
        <v>0</v>
      </c>
      <c r="BP24" s="261"/>
      <c r="BQ24" s="262"/>
      <c r="BR24" s="262"/>
      <c r="BS24" s="263"/>
      <c r="BT24" s="243" t="str">
        <f t="shared" si="23"/>
        <v/>
      </c>
      <c r="BU24" s="260">
        <f t="shared" si="24"/>
        <v>0</v>
      </c>
      <c r="BV24" s="261"/>
      <c r="BW24" s="264"/>
      <c r="BX24" s="264"/>
      <c r="BY24" s="264"/>
      <c r="BZ24" s="265"/>
      <c r="CA24" s="264"/>
      <c r="CB24" s="266"/>
      <c r="CC24" s="266"/>
      <c r="CD24" s="267"/>
      <c r="CE24" s="213" t="str">
        <f t="shared" si="25"/>
        <v/>
      </c>
      <c r="CF24" s="260">
        <f t="shared" si="26"/>
        <v>0</v>
      </c>
      <c r="CG24" s="278"/>
      <c r="CH24" s="60">
        <f t="shared" si="0"/>
        <v>0</v>
      </c>
    </row>
    <row r="25" spans="1:86" s="254" customFormat="1" ht="14.1" customHeight="1" x14ac:dyDescent="0.3">
      <c r="A25" s="255" t="str">
        <f ca="1">'Udregning af resultater'!N18</f>
        <v/>
      </c>
      <c r="B25" s="238" t="str">
        <f ca="1">'Udregning af resultater'!O18</f>
        <v/>
      </c>
      <c r="C25" s="256" t="str">
        <f t="shared" ca="1" si="27"/>
        <v/>
      </c>
      <c r="D25" s="257"/>
      <c r="E25" s="258"/>
      <c r="F25" s="258"/>
      <c r="G25" s="259"/>
      <c r="H25" s="243" t="str">
        <f t="shared" si="1"/>
        <v/>
      </c>
      <c r="I25" s="243">
        <f t="shared" si="2"/>
        <v>0</v>
      </c>
      <c r="J25" s="268"/>
      <c r="K25" s="269"/>
      <c r="L25" s="269"/>
      <c r="M25" s="270"/>
      <c r="N25" s="243" t="str">
        <f t="shared" si="3"/>
        <v/>
      </c>
      <c r="O25" s="244">
        <f t="shared" si="4"/>
        <v>0</v>
      </c>
      <c r="P25" s="257"/>
      <c r="Q25" s="258"/>
      <c r="R25" s="258"/>
      <c r="S25" s="259"/>
      <c r="T25" s="245" t="str">
        <f t="shared" si="5"/>
        <v/>
      </c>
      <c r="U25" s="244">
        <f t="shared" si="6"/>
        <v>0</v>
      </c>
      <c r="V25" s="257"/>
      <c r="W25" s="258"/>
      <c r="X25" s="258"/>
      <c r="Y25" s="259"/>
      <c r="Z25" s="243" t="str">
        <f t="shared" si="7"/>
        <v/>
      </c>
      <c r="AA25" s="244">
        <f t="shared" si="8"/>
        <v>0</v>
      </c>
      <c r="AB25" s="257"/>
      <c r="AC25" s="258"/>
      <c r="AD25" s="258"/>
      <c r="AE25" s="259"/>
      <c r="AF25" s="243" t="str">
        <f t="shared" si="9"/>
        <v/>
      </c>
      <c r="AG25" s="244">
        <f t="shared" si="10"/>
        <v>0</v>
      </c>
      <c r="AH25" s="257"/>
      <c r="AI25" s="258"/>
      <c r="AJ25" s="258"/>
      <c r="AK25" s="259"/>
      <c r="AL25" s="243" t="str">
        <f t="shared" si="11"/>
        <v/>
      </c>
      <c r="AM25" s="244">
        <f t="shared" si="12"/>
        <v>0</v>
      </c>
      <c r="AN25" s="257"/>
      <c r="AO25" s="258"/>
      <c r="AP25" s="258"/>
      <c r="AQ25" s="259"/>
      <c r="AR25" s="244" t="str">
        <f t="shared" si="13"/>
        <v/>
      </c>
      <c r="AS25" s="243">
        <f t="shared" si="14"/>
        <v>0</v>
      </c>
      <c r="AT25" s="260" t="str">
        <f t="shared" si="15"/>
        <v/>
      </c>
      <c r="AU25" s="243" t="e">
        <f t="shared" si="16"/>
        <v>#VALUE!</v>
      </c>
      <c r="AV25" s="260" t="str">
        <f ca="1">IF(ISNUMBER(A25),'Udregning af resultater'!AI18,"")</f>
        <v/>
      </c>
      <c r="AW25" s="260" t="str">
        <f ca="1">IF(ISNUMBER(A25),'Udregning af resultater'!AJ18,"")</f>
        <v/>
      </c>
      <c r="AX25" s="261"/>
      <c r="AY25" s="262"/>
      <c r="AZ25" s="262"/>
      <c r="BA25" s="263"/>
      <c r="BB25" s="245" t="str">
        <f t="shared" si="17"/>
        <v/>
      </c>
      <c r="BC25" s="260">
        <f t="shared" si="18"/>
        <v>0</v>
      </c>
      <c r="BD25" s="261"/>
      <c r="BE25" s="262"/>
      <c r="BF25" s="262"/>
      <c r="BG25" s="263"/>
      <c r="BH25" s="243" t="str">
        <f t="shared" si="19"/>
        <v/>
      </c>
      <c r="BI25" s="260">
        <f t="shared" si="20"/>
        <v>0</v>
      </c>
      <c r="BJ25" s="261"/>
      <c r="BK25" s="262"/>
      <c r="BL25" s="262"/>
      <c r="BM25" s="263"/>
      <c r="BN25" s="243" t="str">
        <f t="shared" si="21"/>
        <v/>
      </c>
      <c r="BO25" s="260">
        <f t="shared" si="22"/>
        <v>0</v>
      </c>
      <c r="BP25" s="261"/>
      <c r="BQ25" s="262"/>
      <c r="BR25" s="262"/>
      <c r="BS25" s="263"/>
      <c r="BT25" s="243" t="str">
        <f t="shared" si="23"/>
        <v/>
      </c>
      <c r="BU25" s="260">
        <f t="shared" si="24"/>
        <v>0</v>
      </c>
      <c r="BV25" s="261"/>
      <c r="BW25" s="264"/>
      <c r="BX25" s="264"/>
      <c r="BY25" s="264"/>
      <c r="BZ25" s="265"/>
      <c r="CA25" s="264"/>
      <c r="CB25" s="266"/>
      <c r="CC25" s="266"/>
      <c r="CD25" s="267"/>
      <c r="CE25" s="213" t="str">
        <f t="shared" si="25"/>
        <v/>
      </c>
      <c r="CF25" s="260">
        <f t="shared" si="26"/>
        <v>0</v>
      </c>
      <c r="CG25" s="278"/>
      <c r="CH25" s="60">
        <f t="shared" si="0"/>
        <v>0</v>
      </c>
    </row>
    <row r="26" spans="1:86" s="254" customFormat="1" ht="14.1" customHeight="1" x14ac:dyDescent="0.3">
      <c r="A26" s="255" t="str">
        <f ca="1">'Udregning af resultater'!N19</f>
        <v/>
      </c>
      <c r="B26" s="238" t="str">
        <f ca="1">'Udregning af resultater'!O19</f>
        <v/>
      </c>
      <c r="C26" s="256" t="str">
        <f t="shared" ca="1" si="27"/>
        <v/>
      </c>
      <c r="D26" s="257"/>
      <c r="E26" s="258"/>
      <c r="F26" s="258"/>
      <c r="G26" s="259"/>
      <c r="H26" s="243" t="str">
        <f t="shared" si="1"/>
        <v/>
      </c>
      <c r="I26" s="243">
        <f t="shared" si="2"/>
        <v>0</v>
      </c>
      <c r="J26" s="268"/>
      <c r="K26" s="269"/>
      <c r="L26" s="269"/>
      <c r="M26" s="270"/>
      <c r="N26" s="243" t="str">
        <f t="shared" si="3"/>
        <v/>
      </c>
      <c r="O26" s="244">
        <f t="shared" si="4"/>
        <v>0</v>
      </c>
      <c r="P26" s="257"/>
      <c r="Q26" s="258"/>
      <c r="R26" s="258"/>
      <c r="S26" s="259" t="s">
        <v>34</v>
      </c>
      <c r="T26" s="245" t="str">
        <f t="shared" si="5"/>
        <v/>
      </c>
      <c r="U26" s="244">
        <f t="shared" si="6"/>
        <v>0</v>
      </c>
      <c r="V26" s="257"/>
      <c r="W26" s="258"/>
      <c r="X26" s="258"/>
      <c r="Y26" s="259"/>
      <c r="Z26" s="243" t="str">
        <f t="shared" si="7"/>
        <v/>
      </c>
      <c r="AA26" s="244">
        <f t="shared" si="8"/>
        <v>0</v>
      </c>
      <c r="AB26" s="257"/>
      <c r="AC26" s="258"/>
      <c r="AD26" s="258"/>
      <c r="AE26" s="259"/>
      <c r="AF26" s="243" t="str">
        <f t="shared" si="9"/>
        <v/>
      </c>
      <c r="AG26" s="244">
        <f t="shared" si="10"/>
        <v>0</v>
      </c>
      <c r="AH26" s="257"/>
      <c r="AI26" s="258"/>
      <c r="AJ26" s="258"/>
      <c r="AK26" s="259"/>
      <c r="AL26" s="243" t="str">
        <f t="shared" si="11"/>
        <v/>
      </c>
      <c r="AM26" s="244">
        <f t="shared" si="12"/>
        <v>0</v>
      </c>
      <c r="AN26" s="257"/>
      <c r="AO26" s="258"/>
      <c r="AP26" s="258"/>
      <c r="AQ26" s="259"/>
      <c r="AR26" s="244" t="str">
        <f t="shared" si="13"/>
        <v/>
      </c>
      <c r="AS26" s="243">
        <f t="shared" si="14"/>
        <v>0</v>
      </c>
      <c r="AT26" s="260" t="str">
        <f t="shared" si="15"/>
        <v/>
      </c>
      <c r="AU26" s="243" t="e">
        <f t="shared" si="16"/>
        <v>#VALUE!</v>
      </c>
      <c r="AV26" s="260" t="str">
        <f ca="1">IF(ISNUMBER(A26),'Udregning af resultater'!AI19,"")</f>
        <v/>
      </c>
      <c r="AW26" s="260" t="str">
        <f ca="1">IF(ISNUMBER(A26),'Udregning af resultater'!AJ19,"")</f>
        <v/>
      </c>
      <c r="AX26" s="261"/>
      <c r="AY26" s="262"/>
      <c r="AZ26" s="262"/>
      <c r="BA26" s="263"/>
      <c r="BB26" s="245" t="str">
        <f t="shared" si="17"/>
        <v/>
      </c>
      <c r="BC26" s="260">
        <f t="shared" si="18"/>
        <v>0</v>
      </c>
      <c r="BD26" s="261"/>
      <c r="BE26" s="262"/>
      <c r="BF26" s="262"/>
      <c r="BG26" s="263"/>
      <c r="BH26" s="243" t="str">
        <f t="shared" si="19"/>
        <v/>
      </c>
      <c r="BI26" s="260">
        <f t="shared" si="20"/>
        <v>0</v>
      </c>
      <c r="BJ26" s="261"/>
      <c r="BK26" s="262"/>
      <c r="BL26" s="262"/>
      <c r="BM26" s="263"/>
      <c r="BN26" s="243" t="str">
        <f t="shared" si="21"/>
        <v/>
      </c>
      <c r="BO26" s="260">
        <f t="shared" si="22"/>
        <v>0</v>
      </c>
      <c r="BP26" s="261"/>
      <c r="BQ26" s="262"/>
      <c r="BR26" s="262"/>
      <c r="BS26" s="263"/>
      <c r="BT26" s="243" t="str">
        <f t="shared" si="23"/>
        <v/>
      </c>
      <c r="BU26" s="260">
        <f t="shared" si="24"/>
        <v>0</v>
      </c>
      <c r="BV26" s="261"/>
      <c r="BW26" s="264"/>
      <c r="BX26" s="264"/>
      <c r="BY26" s="264"/>
      <c r="BZ26" s="265"/>
      <c r="CA26" s="264"/>
      <c r="CB26" s="266"/>
      <c r="CC26" s="266"/>
      <c r="CD26" s="267"/>
      <c r="CE26" s="213" t="str">
        <f t="shared" si="25"/>
        <v/>
      </c>
      <c r="CF26" s="260">
        <f t="shared" si="26"/>
        <v>0</v>
      </c>
      <c r="CG26" s="278"/>
      <c r="CH26" s="60">
        <f t="shared" si="0"/>
        <v>0</v>
      </c>
    </row>
    <row r="27" spans="1:86" s="254" customFormat="1" ht="14.1" customHeight="1" x14ac:dyDescent="0.3">
      <c r="A27" s="255" t="str">
        <f ca="1">'Udregning af resultater'!N20</f>
        <v/>
      </c>
      <c r="B27" s="238" t="str">
        <f ca="1">'Udregning af resultater'!O20</f>
        <v/>
      </c>
      <c r="C27" s="256" t="str">
        <f t="shared" ca="1" si="27"/>
        <v/>
      </c>
      <c r="D27" s="257"/>
      <c r="E27" s="258"/>
      <c r="F27" s="258"/>
      <c r="G27" s="259"/>
      <c r="H27" s="243" t="str">
        <f t="shared" si="1"/>
        <v/>
      </c>
      <c r="I27" s="243">
        <f t="shared" si="2"/>
        <v>0</v>
      </c>
      <c r="J27" s="257"/>
      <c r="K27" s="258"/>
      <c r="L27" s="258"/>
      <c r="M27" s="259"/>
      <c r="N27" s="243" t="str">
        <f t="shared" si="3"/>
        <v/>
      </c>
      <c r="O27" s="244">
        <f t="shared" si="4"/>
        <v>0</v>
      </c>
      <c r="P27" s="257"/>
      <c r="Q27" s="258"/>
      <c r="R27" s="258"/>
      <c r="S27" s="259"/>
      <c r="T27" s="245" t="str">
        <f t="shared" si="5"/>
        <v/>
      </c>
      <c r="U27" s="244">
        <f t="shared" si="6"/>
        <v>0</v>
      </c>
      <c r="V27" s="257"/>
      <c r="W27" s="258"/>
      <c r="X27" s="258"/>
      <c r="Y27" s="259"/>
      <c r="Z27" s="243" t="str">
        <f t="shared" si="7"/>
        <v/>
      </c>
      <c r="AA27" s="244">
        <f t="shared" si="8"/>
        <v>0</v>
      </c>
      <c r="AB27" s="257"/>
      <c r="AC27" s="258"/>
      <c r="AD27" s="258"/>
      <c r="AE27" s="259"/>
      <c r="AF27" s="243" t="str">
        <f t="shared" si="9"/>
        <v/>
      </c>
      <c r="AG27" s="244">
        <f t="shared" si="10"/>
        <v>0</v>
      </c>
      <c r="AH27" s="257"/>
      <c r="AI27" s="258"/>
      <c r="AJ27" s="258"/>
      <c r="AK27" s="259"/>
      <c r="AL27" s="243" t="str">
        <f t="shared" si="11"/>
        <v/>
      </c>
      <c r="AM27" s="244">
        <f t="shared" si="12"/>
        <v>0</v>
      </c>
      <c r="AN27" s="257"/>
      <c r="AO27" s="258"/>
      <c r="AP27" s="258"/>
      <c r="AQ27" s="259"/>
      <c r="AR27" s="244" t="str">
        <f t="shared" si="13"/>
        <v/>
      </c>
      <c r="AS27" s="243">
        <f t="shared" si="14"/>
        <v>0</v>
      </c>
      <c r="AT27" s="260" t="str">
        <f t="shared" si="15"/>
        <v/>
      </c>
      <c r="AU27" s="243" t="e">
        <f t="shared" si="16"/>
        <v>#VALUE!</v>
      </c>
      <c r="AV27" s="260" t="str">
        <f ca="1">IF(ISNUMBER(A27),'Udregning af resultater'!AI20,"")</f>
        <v/>
      </c>
      <c r="AW27" s="260" t="str">
        <f ca="1">IF(ISNUMBER(A27),'Udregning af resultater'!AJ20,"")</f>
        <v/>
      </c>
      <c r="AX27" s="261"/>
      <c r="AY27" s="262"/>
      <c r="AZ27" s="262"/>
      <c r="BA27" s="263"/>
      <c r="BB27" s="245" t="str">
        <f t="shared" si="17"/>
        <v/>
      </c>
      <c r="BC27" s="260">
        <f t="shared" si="18"/>
        <v>0</v>
      </c>
      <c r="BD27" s="261"/>
      <c r="BE27" s="262"/>
      <c r="BF27" s="262"/>
      <c r="BG27" s="263"/>
      <c r="BH27" s="243" t="str">
        <f t="shared" si="19"/>
        <v/>
      </c>
      <c r="BI27" s="260">
        <f t="shared" si="20"/>
        <v>0</v>
      </c>
      <c r="BJ27" s="261"/>
      <c r="BK27" s="262"/>
      <c r="BL27" s="262"/>
      <c r="BM27" s="263"/>
      <c r="BN27" s="243" t="str">
        <f t="shared" si="21"/>
        <v/>
      </c>
      <c r="BO27" s="260">
        <f t="shared" si="22"/>
        <v>0</v>
      </c>
      <c r="BP27" s="261"/>
      <c r="BQ27" s="262"/>
      <c r="BR27" s="262"/>
      <c r="BS27" s="263"/>
      <c r="BT27" s="243" t="str">
        <f t="shared" si="23"/>
        <v/>
      </c>
      <c r="BU27" s="260">
        <f t="shared" si="24"/>
        <v>0</v>
      </c>
      <c r="BV27" s="261"/>
      <c r="BW27" s="264"/>
      <c r="BX27" s="264"/>
      <c r="BY27" s="264"/>
      <c r="BZ27" s="265"/>
      <c r="CA27" s="264"/>
      <c r="CB27" s="266"/>
      <c r="CC27" s="266"/>
      <c r="CD27" s="267"/>
      <c r="CE27" s="213" t="str">
        <f t="shared" si="25"/>
        <v/>
      </c>
      <c r="CF27" s="260">
        <f t="shared" si="26"/>
        <v>0</v>
      </c>
      <c r="CG27" s="278"/>
      <c r="CH27" s="60">
        <f t="shared" si="0"/>
        <v>0</v>
      </c>
    </row>
    <row r="28" spans="1:86" s="254" customFormat="1" ht="14.1" customHeight="1" x14ac:dyDescent="0.3">
      <c r="A28" s="255" t="str">
        <f ca="1">'Udregning af resultater'!N21</f>
        <v/>
      </c>
      <c r="B28" s="238" t="str">
        <f ca="1">'Udregning af resultater'!O21</f>
        <v/>
      </c>
      <c r="C28" s="256" t="str">
        <f t="shared" ca="1" si="27"/>
        <v/>
      </c>
      <c r="D28" s="257"/>
      <c r="E28" s="258"/>
      <c r="F28" s="258"/>
      <c r="G28" s="259"/>
      <c r="H28" s="243" t="str">
        <f t="shared" si="1"/>
        <v/>
      </c>
      <c r="I28" s="243">
        <f t="shared" si="2"/>
        <v>0</v>
      </c>
      <c r="J28" s="257"/>
      <c r="K28" s="258"/>
      <c r="L28" s="258"/>
      <c r="M28" s="259"/>
      <c r="N28" s="243" t="str">
        <f t="shared" si="3"/>
        <v/>
      </c>
      <c r="O28" s="244">
        <f t="shared" si="4"/>
        <v>0</v>
      </c>
      <c r="P28" s="257"/>
      <c r="Q28" s="258"/>
      <c r="R28" s="258"/>
      <c r="S28" s="259"/>
      <c r="T28" s="245" t="str">
        <f t="shared" si="5"/>
        <v/>
      </c>
      <c r="U28" s="244">
        <f t="shared" si="6"/>
        <v>0</v>
      </c>
      <c r="V28" s="257"/>
      <c r="W28" s="258"/>
      <c r="X28" s="258"/>
      <c r="Y28" s="259"/>
      <c r="Z28" s="243" t="str">
        <f t="shared" si="7"/>
        <v/>
      </c>
      <c r="AA28" s="244">
        <f t="shared" si="8"/>
        <v>0</v>
      </c>
      <c r="AB28" s="257"/>
      <c r="AC28" s="258"/>
      <c r="AD28" s="258"/>
      <c r="AE28" s="259"/>
      <c r="AF28" s="243" t="str">
        <f t="shared" si="9"/>
        <v/>
      </c>
      <c r="AG28" s="244">
        <f t="shared" si="10"/>
        <v>0</v>
      </c>
      <c r="AH28" s="257"/>
      <c r="AI28" s="258"/>
      <c r="AJ28" s="258"/>
      <c r="AK28" s="259"/>
      <c r="AL28" s="243" t="str">
        <f t="shared" si="11"/>
        <v/>
      </c>
      <c r="AM28" s="244">
        <f t="shared" si="12"/>
        <v>0</v>
      </c>
      <c r="AN28" s="257"/>
      <c r="AO28" s="258"/>
      <c r="AP28" s="258"/>
      <c r="AQ28" s="259"/>
      <c r="AR28" s="244" t="str">
        <f t="shared" si="13"/>
        <v/>
      </c>
      <c r="AS28" s="243">
        <f t="shared" si="14"/>
        <v>0</v>
      </c>
      <c r="AT28" s="260" t="str">
        <f t="shared" si="15"/>
        <v/>
      </c>
      <c r="AU28" s="243" t="e">
        <f t="shared" si="16"/>
        <v>#VALUE!</v>
      </c>
      <c r="AV28" s="260" t="str">
        <f ca="1">IF(ISNUMBER(A28),'Udregning af resultater'!AI21,"")</f>
        <v/>
      </c>
      <c r="AW28" s="260" t="str">
        <f ca="1">IF(ISNUMBER(A28),'Udregning af resultater'!AJ21,"")</f>
        <v/>
      </c>
      <c r="AX28" s="261"/>
      <c r="AY28" s="262"/>
      <c r="AZ28" s="262"/>
      <c r="BA28" s="263"/>
      <c r="BB28" s="245" t="str">
        <f t="shared" si="17"/>
        <v/>
      </c>
      <c r="BC28" s="260">
        <f t="shared" si="18"/>
        <v>0</v>
      </c>
      <c r="BD28" s="261"/>
      <c r="BE28" s="262"/>
      <c r="BF28" s="262"/>
      <c r="BG28" s="263"/>
      <c r="BH28" s="243" t="str">
        <f t="shared" si="19"/>
        <v/>
      </c>
      <c r="BI28" s="260">
        <f t="shared" si="20"/>
        <v>0</v>
      </c>
      <c r="BJ28" s="261"/>
      <c r="BK28" s="262"/>
      <c r="BL28" s="262"/>
      <c r="BM28" s="263"/>
      <c r="BN28" s="243" t="str">
        <f t="shared" si="21"/>
        <v/>
      </c>
      <c r="BO28" s="260">
        <f t="shared" si="22"/>
        <v>0</v>
      </c>
      <c r="BP28" s="261"/>
      <c r="BQ28" s="262"/>
      <c r="BR28" s="262"/>
      <c r="BS28" s="263"/>
      <c r="BT28" s="243" t="str">
        <f t="shared" si="23"/>
        <v/>
      </c>
      <c r="BU28" s="260">
        <f t="shared" si="24"/>
        <v>0</v>
      </c>
      <c r="BV28" s="261"/>
      <c r="BW28" s="264"/>
      <c r="BX28" s="264"/>
      <c r="BY28" s="264"/>
      <c r="BZ28" s="265"/>
      <c r="CA28" s="264"/>
      <c r="CB28" s="266"/>
      <c r="CC28" s="266"/>
      <c r="CD28" s="267"/>
      <c r="CE28" s="213" t="str">
        <f t="shared" si="25"/>
        <v/>
      </c>
      <c r="CF28" s="260">
        <f t="shared" si="26"/>
        <v>0</v>
      </c>
      <c r="CG28" s="278"/>
      <c r="CH28" s="60">
        <f t="shared" si="0"/>
        <v>0</v>
      </c>
    </row>
    <row r="29" spans="1:86" s="254" customFormat="1" ht="14.1" customHeight="1" x14ac:dyDescent="0.3">
      <c r="A29" s="255" t="str">
        <f ca="1">'Udregning af resultater'!N22</f>
        <v/>
      </c>
      <c r="B29" s="238" t="str">
        <f ca="1">'Udregning af resultater'!O22</f>
        <v/>
      </c>
      <c r="C29" s="256" t="str">
        <f t="shared" ca="1" si="27"/>
        <v/>
      </c>
      <c r="D29" s="257"/>
      <c r="E29" s="258"/>
      <c r="F29" s="258"/>
      <c r="G29" s="259"/>
      <c r="H29" s="243" t="str">
        <f t="shared" si="1"/>
        <v/>
      </c>
      <c r="I29" s="243">
        <f t="shared" si="2"/>
        <v>0</v>
      </c>
      <c r="J29" s="257"/>
      <c r="K29" s="258"/>
      <c r="L29" s="258"/>
      <c r="M29" s="259"/>
      <c r="N29" s="243" t="str">
        <f t="shared" si="3"/>
        <v/>
      </c>
      <c r="O29" s="244">
        <f t="shared" si="4"/>
        <v>0</v>
      </c>
      <c r="P29" s="257"/>
      <c r="Q29" s="258"/>
      <c r="R29" s="258"/>
      <c r="S29" s="259"/>
      <c r="T29" s="245" t="str">
        <f t="shared" si="5"/>
        <v/>
      </c>
      <c r="U29" s="244">
        <f t="shared" si="6"/>
        <v>0</v>
      </c>
      <c r="V29" s="257"/>
      <c r="W29" s="258"/>
      <c r="X29" s="258"/>
      <c r="Y29" s="259"/>
      <c r="Z29" s="243" t="str">
        <f t="shared" si="7"/>
        <v/>
      </c>
      <c r="AA29" s="244">
        <f t="shared" si="8"/>
        <v>0</v>
      </c>
      <c r="AB29" s="257"/>
      <c r="AC29" s="258"/>
      <c r="AD29" s="258"/>
      <c r="AE29" s="259"/>
      <c r="AF29" s="243" t="str">
        <f t="shared" si="9"/>
        <v/>
      </c>
      <c r="AG29" s="244">
        <f t="shared" si="10"/>
        <v>0</v>
      </c>
      <c r="AH29" s="257"/>
      <c r="AI29" s="258"/>
      <c r="AJ29" s="258"/>
      <c r="AK29" s="259"/>
      <c r="AL29" s="243" t="str">
        <f t="shared" si="11"/>
        <v/>
      </c>
      <c r="AM29" s="244">
        <f t="shared" si="12"/>
        <v>0</v>
      </c>
      <c r="AN29" s="257"/>
      <c r="AO29" s="258"/>
      <c r="AP29" s="258"/>
      <c r="AQ29" s="259"/>
      <c r="AR29" s="244" t="str">
        <f t="shared" si="13"/>
        <v/>
      </c>
      <c r="AS29" s="243">
        <f t="shared" si="14"/>
        <v>0</v>
      </c>
      <c r="AT29" s="260" t="str">
        <f t="shared" si="15"/>
        <v/>
      </c>
      <c r="AU29" s="243" t="e">
        <f t="shared" si="16"/>
        <v>#VALUE!</v>
      </c>
      <c r="AV29" s="260" t="str">
        <f ca="1">IF(ISNUMBER(A29),'Udregning af resultater'!AI22,"")</f>
        <v/>
      </c>
      <c r="AW29" s="260" t="str">
        <f ca="1">IF(ISNUMBER(A29),'Udregning af resultater'!AJ22,"")</f>
        <v/>
      </c>
      <c r="AX29" s="261"/>
      <c r="AY29" s="262"/>
      <c r="AZ29" s="262"/>
      <c r="BA29" s="263"/>
      <c r="BB29" s="245" t="str">
        <f t="shared" si="17"/>
        <v/>
      </c>
      <c r="BC29" s="260">
        <f t="shared" si="18"/>
        <v>0</v>
      </c>
      <c r="BD29" s="261"/>
      <c r="BE29" s="262"/>
      <c r="BF29" s="262"/>
      <c r="BG29" s="263"/>
      <c r="BH29" s="243" t="str">
        <f t="shared" si="19"/>
        <v/>
      </c>
      <c r="BI29" s="260">
        <f t="shared" si="20"/>
        <v>0</v>
      </c>
      <c r="BJ29" s="261"/>
      <c r="BK29" s="262"/>
      <c r="BL29" s="262"/>
      <c r="BM29" s="263"/>
      <c r="BN29" s="243" t="str">
        <f t="shared" si="21"/>
        <v/>
      </c>
      <c r="BO29" s="260">
        <f t="shared" si="22"/>
        <v>0</v>
      </c>
      <c r="BP29" s="261"/>
      <c r="BQ29" s="262"/>
      <c r="BR29" s="262"/>
      <c r="BS29" s="263"/>
      <c r="BT29" s="243" t="str">
        <f t="shared" si="23"/>
        <v/>
      </c>
      <c r="BU29" s="260">
        <f t="shared" si="24"/>
        <v>0</v>
      </c>
      <c r="BV29" s="261"/>
      <c r="BW29" s="264"/>
      <c r="BX29" s="264"/>
      <c r="BY29" s="264"/>
      <c r="BZ29" s="265"/>
      <c r="CA29" s="264"/>
      <c r="CB29" s="266"/>
      <c r="CC29" s="266"/>
      <c r="CD29" s="267"/>
      <c r="CE29" s="213" t="str">
        <f t="shared" si="25"/>
        <v/>
      </c>
      <c r="CF29" s="260">
        <f t="shared" si="26"/>
        <v>0</v>
      </c>
      <c r="CG29" s="278"/>
      <c r="CH29" s="60">
        <f t="shared" si="0"/>
        <v>0</v>
      </c>
    </row>
    <row r="30" spans="1:86" s="254" customFormat="1" ht="14.1" customHeight="1" x14ac:dyDescent="0.3">
      <c r="A30" s="255" t="str">
        <f ca="1">'Udregning af resultater'!N23</f>
        <v/>
      </c>
      <c r="B30" s="238" t="str">
        <f ca="1">'Udregning af resultater'!O23</f>
        <v/>
      </c>
      <c r="C30" s="256" t="str">
        <f t="shared" ca="1" si="27"/>
        <v/>
      </c>
      <c r="D30" s="257"/>
      <c r="E30" s="258"/>
      <c r="F30" s="258"/>
      <c r="G30" s="259"/>
      <c r="H30" s="243" t="str">
        <f t="shared" si="1"/>
        <v/>
      </c>
      <c r="I30" s="243">
        <f t="shared" si="2"/>
        <v>0</v>
      </c>
      <c r="J30" s="257"/>
      <c r="K30" s="258"/>
      <c r="L30" s="258"/>
      <c r="M30" s="259"/>
      <c r="N30" s="243" t="str">
        <f t="shared" si="3"/>
        <v/>
      </c>
      <c r="O30" s="244">
        <f t="shared" si="4"/>
        <v>0</v>
      </c>
      <c r="P30" s="257"/>
      <c r="Q30" s="258"/>
      <c r="R30" s="258"/>
      <c r="S30" s="259"/>
      <c r="T30" s="245" t="str">
        <f t="shared" si="5"/>
        <v/>
      </c>
      <c r="U30" s="244">
        <f t="shared" si="6"/>
        <v>0</v>
      </c>
      <c r="V30" s="257"/>
      <c r="W30" s="258"/>
      <c r="X30" s="258"/>
      <c r="Y30" s="259"/>
      <c r="Z30" s="243" t="str">
        <f t="shared" si="7"/>
        <v/>
      </c>
      <c r="AA30" s="244">
        <f t="shared" si="8"/>
        <v>0</v>
      </c>
      <c r="AB30" s="257"/>
      <c r="AC30" s="258"/>
      <c r="AD30" s="258"/>
      <c r="AE30" s="259"/>
      <c r="AF30" s="243" t="str">
        <f t="shared" si="9"/>
        <v/>
      </c>
      <c r="AG30" s="244">
        <f t="shared" si="10"/>
        <v>0</v>
      </c>
      <c r="AH30" s="257"/>
      <c r="AI30" s="258"/>
      <c r="AJ30" s="258"/>
      <c r="AK30" s="259"/>
      <c r="AL30" s="243" t="str">
        <f t="shared" si="11"/>
        <v/>
      </c>
      <c r="AM30" s="244">
        <f t="shared" si="12"/>
        <v>0</v>
      </c>
      <c r="AN30" s="257"/>
      <c r="AO30" s="258"/>
      <c r="AP30" s="258"/>
      <c r="AQ30" s="259"/>
      <c r="AR30" s="244" t="str">
        <f t="shared" si="13"/>
        <v/>
      </c>
      <c r="AS30" s="243">
        <f t="shared" si="14"/>
        <v>0</v>
      </c>
      <c r="AT30" s="260" t="str">
        <f t="shared" si="15"/>
        <v/>
      </c>
      <c r="AU30" s="243" t="e">
        <f t="shared" si="16"/>
        <v>#VALUE!</v>
      </c>
      <c r="AV30" s="260" t="str">
        <f ca="1">IF(ISNUMBER(A30),'Udregning af resultater'!AI23,"")</f>
        <v/>
      </c>
      <c r="AW30" s="260" t="str">
        <f ca="1">IF(ISNUMBER(A30),'Udregning af resultater'!AJ23,"")</f>
        <v/>
      </c>
      <c r="AX30" s="261"/>
      <c r="AY30" s="262"/>
      <c r="AZ30" s="262"/>
      <c r="BA30" s="263"/>
      <c r="BB30" s="245" t="str">
        <f t="shared" si="17"/>
        <v/>
      </c>
      <c r="BC30" s="260">
        <f t="shared" si="18"/>
        <v>0</v>
      </c>
      <c r="BD30" s="261"/>
      <c r="BE30" s="262"/>
      <c r="BF30" s="262"/>
      <c r="BG30" s="263"/>
      <c r="BH30" s="243" t="str">
        <f t="shared" si="19"/>
        <v/>
      </c>
      <c r="BI30" s="260">
        <f t="shared" si="20"/>
        <v>0</v>
      </c>
      <c r="BJ30" s="261"/>
      <c r="BK30" s="262"/>
      <c r="BL30" s="262"/>
      <c r="BM30" s="263"/>
      <c r="BN30" s="243" t="str">
        <f t="shared" si="21"/>
        <v/>
      </c>
      <c r="BO30" s="260">
        <f t="shared" si="22"/>
        <v>0</v>
      </c>
      <c r="BP30" s="261"/>
      <c r="BQ30" s="262"/>
      <c r="BR30" s="262"/>
      <c r="BS30" s="263"/>
      <c r="BT30" s="243" t="str">
        <f t="shared" si="23"/>
        <v/>
      </c>
      <c r="BU30" s="260">
        <f t="shared" si="24"/>
        <v>0</v>
      </c>
      <c r="BV30" s="261"/>
      <c r="BW30" s="264"/>
      <c r="BX30" s="264"/>
      <c r="BY30" s="264"/>
      <c r="BZ30" s="265"/>
      <c r="CA30" s="264"/>
      <c r="CB30" s="266"/>
      <c r="CC30" s="266"/>
      <c r="CD30" s="267"/>
      <c r="CE30" s="213" t="str">
        <f t="shared" si="25"/>
        <v/>
      </c>
      <c r="CF30" s="260">
        <f t="shared" si="26"/>
        <v>0</v>
      </c>
      <c r="CG30" s="278"/>
      <c r="CH30" s="60">
        <f t="shared" si="0"/>
        <v>0</v>
      </c>
    </row>
    <row r="31" spans="1:86" s="254" customFormat="1" ht="14.1" customHeight="1" x14ac:dyDescent="0.3">
      <c r="A31" s="255" t="str">
        <f ca="1">'Udregning af resultater'!N24</f>
        <v/>
      </c>
      <c r="B31" s="238" t="str">
        <f ca="1">'Udregning af resultater'!O24</f>
        <v/>
      </c>
      <c r="C31" s="256" t="str">
        <f t="shared" ca="1" si="27"/>
        <v/>
      </c>
      <c r="D31" s="257"/>
      <c r="E31" s="258"/>
      <c r="F31" s="258"/>
      <c r="G31" s="259"/>
      <c r="H31" s="243" t="str">
        <f t="shared" si="1"/>
        <v/>
      </c>
      <c r="I31" s="243">
        <f t="shared" si="2"/>
        <v>0</v>
      </c>
      <c r="J31" s="257"/>
      <c r="K31" s="258"/>
      <c r="L31" s="258"/>
      <c r="M31" s="259"/>
      <c r="N31" s="243" t="str">
        <f t="shared" si="3"/>
        <v/>
      </c>
      <c r="O31" s="244">
        <f t="shared" si="4"/>
        <v>0</v>
      </c>
      <c r="P31" s="257"/>
      <c r="Q31" s="258"/>
      <c r="R31" s="258"/>
      <c r="S31" s="259"/>
      <c r="T31" s="245" t="str">
        <f t="shared" si="5"/>
        <v/>
      </c>
      <c r="U31" s="244">
        <f t="shared" si="6"/>
        <v>0</v>
      </c>
      <c r="V31" s="257"/>
      <c r="W31" s="258"/>
      <c r="X31" s="258"/>
      <c r="Y31" s="259"/>
      <c r="Z31" s="243" t="str">
        <f t="shared" si="7"/>
        <v/>
      </c>
      <c r="AA31" s="244">
        <f t="shared" si="8"/>
        <v>0</v>
      </c>
      <c r="AB31" s="257"/>
      <c r="AC31" s="258"/>
      <c r="AD31" s="258"/>
      <c r="AE31" s="259"/>
      <c r="AF31" s="243" t="str">
        <f t="shared" si="9"/>
        <v/>
      </c>
      <c r="AG31" s="244">
        <f t="shared" si="10"/>
        <v>0</v>
      </c>
      <c r="AH31" s="257"/>
      <c r="AI31" s="258"/>
      <c r="AJ31" s="258"/>
      <c r="AK31" s="259"/>
      <c r="AL31" s="243" t="str">
        <f t="shared" si="11"/>
        <v/>
      </c>
      <c r="AM31" s="244">
        <f t="shared" si="12"/>
        <v>0</v>
      </c>
      <c r="AN31" s="257"/>
      <c r="AO31" s="258"/>
      <c r="AP31" s="258"/>
      <c r="AQ31" s="259"/>
      <c r="AR31" s="244" t="str">
        <f t="shared" si="13"/>
        <v/>
      </c>
      <c r="AS31" s="243">
        <f t="shared" si="14"/>
        <v>0</v>
      </c>
      <c r="AT31" s="260" t="str">
        <f t="shared" si="15"/>
        <v/>
      </c>
      <c r="AU31" s="243" t="e">
        <f t="shared" si="16"/>
        <v>#VALUE!</v>
      </c>
      <c r="AV31" s="260" t="str">
        <f ca="1">IF(ISNUMBER(A31),'Udregning af resultater'!AI24,"")</f>
        <v/>
      </c>
      <c r="AW31" s="260" t="str">
        <f ca="1">IF(ISNUMBER(A31),'Udregning af resultater'!AJ24,"")</f>
        <v/>
      </c>
      <c r="AX31" s="261"/>
      <c r="AY31" s="262"/>
      <c r="AZ31" s="262"/>
      <c r="BA31" s="263"/>
      <c r="BB31" s="245" t="str">
        <f t="shared" si="17"/>
        <v/>
      </c>
      <c r="BC31" s="260">
        <f t="shared" si="18"/>
        <v>0</v>
      </c>
      <c r="BD31" s="261"/>
      <c r="BE31" s="262"/>
      <c r="BF31" s="262"/>
      <c r="BG31" s="263"/>
      <c r="BH31" s="243" t="str">
        <f t="shared" si="19"/>
        <v/>
      </c>
      <c r="BI31" s="260">
        <f t="shared" si="20"/>
        <v>0</v>
      </c>
      <c r="BJ31" s="261"/>
      <c r="BK31" s="262"/>
      <c r="BL31" s="262"/>
      <c r="BM31" s="263"/>
      <c r="BN31" s="243" t="str">
        <f t="shared" si="21"/>
        <v/>
      </c>
      <c r="BO31" s="260">
        <f t="shared" si="22"/>
        <v>0</v>
      </c>
      <c r="BP31" s="261"/>
      <c r="BQ31" s="262"/>
      <c r="BR31" s="262"/>
      <c r="BS31" s="263"/>
      <c r="BT31" s="243" t="str">
        <f t="shared" si="23"/>
        <v/>
      </c>
      <c r="BU31" s="260">
        <f t="shared" si="24"/>
        <v>0</v>
      </c>
      <c r="BV31" s="261"/>
      <c r="BW31" s="264"/>
      <c r="BX31" s="264"/>
      <c r="BY31" s="264"/>
      <c r="BZ31" s="265"/>
      <c r="CA31" s="264"/>
      <c r="CB31" s="266"/>
      <c r="CC31" s="266"/>
      <c r="CD31" s="267"/>
      <c r="CE31" s="213" t="str">
        <f t="shared" si="25"/>
        <v/>
      </c>
      <c r="CF31" s="260">
        <f t="shared" si="26"/>
        <v>0</v>
      </c>
      <c r="CG31" s="278"/>
      <c r="CH31" s="60">
        <f t="shared" si="0"/>
        <v>0</v>
      </c>
    </row>
    <row r="32" spans="1:86" s="254" customFormat="1" ht="14.1" customHeight="1" x14ac:dyDescent="0.3">
      <c r="A32" s="255" t="str">
        <f ca="1">'Udregning af resultater'!N25</f>
        <v/>
      </c>
      <c r="B32" s="238" t="str">
        <f ca="1">'Udregning af resultater'!O25</f>
        <v/>
      </c>
      <c r="C32" s="256"/>
      <c r="D32" s="257"/>
      <c r="E32" s="258"/>
      <c r="F32" s="258"/>
      <c r="G32" s="259"/>
      <c r="H32" s="243" t="str">
        <f t="shared" si="1"/>
        <v/>
      </c>
      <c r="I32" s="243">
        <f t="shared" si="2"/>
        <v>0</v>
      </c>
      <c r="J32" s="257"/>
      <c r="K32" s="258"/>
      <c r="L32" s="258"/>
      <c r="M32" s="259"/>
      <c r="N32" s="243" t="str">
        <f t="shared" si="3"/>
        <v/>
      </c>
      <c r="O32" s="244">
        <f t="shared" si="4"/>
        <v>0</v>
      </c>
      <c r="P32" s="257"/>
      <c r="Q32" s="258"/>
      <c r="R32" s="258"/>
      <c r="S32" s="259"/>
      <c r="T32" s="245" t="str">
        <f t="shared" si="5"/>
        <v/>
      </c>
      <c r="U32" s="244">
        <f t="shared" si="6"/>
        <v>0</v>
      </c>
      <c r="V32" s="257"/>
      <c r="W32" s="258"/>
      <c r="X32" s="258"/>
      <c r="Y32" s="259"/>
      <c r="Z32" s="243" t="str">
        <f t="shared" si="7"/>
        <v/>
      </c>
      <c r="AA32" s="244">
        <f t="shared" si="8"/>
        <v>0</v>
      </c>
      <c r="AB32" s="257"/>
      <c r="AC32" s="258"/>
      <c r="AD32" s="258"/>
      <c r="AE32" s="259"/>
      <c r="AF32" s="243" t="str">
        <f t="shared" si="9"/>
        <v/>
      </c>
      <c r="AG32" s="244">
        <f t="shared" si="10"/>
        <v>0</v>
      </c>
      <c r="AH32" s="257"/>
      <c r="AI32" s="258"/>
      <c r="AJ32" s="258"/>
      <c r="AK32" s="259"/>
      <c r="AL32" s="243" t="str">
        <f t="shared" si="11"/>
        <v/>
      </c>
      <c r="AM32" s="244">
        <f t="shared" si="12"/>
        <v>0</v>
      </c>
      <c r="AN32" s="257"/>
      <c r="AO32" s="258"/>
      <c r="AP32" s="258"/>
      <c r="AQ32" s="259"/>
      <c r="AR32" s="244" t="str">
        <f t="shared" si="13"/>
        <v/>
      </c>
      <c r="AS32" s="243">
        <f t="shared" si="14"/>
        <v>0</v>
      </c>
      <c r="AT32" s="260" t="str">
        <f t="shared" si="15"/>
        <v/>
      </c>
      <c r="AU32" s="243" t="e">
        <f t="shared" si="16"/>
        <v>#VALUE!</v>
      </c>
      <c r="AV32" s="260" t="str">
        <f ca="1">IF(ISNUMBER(A32),'Udregning af resultater'!AI25,"")</f>
        <v/>
      </c>
      <c r="AW32" s="260" t="str">
        <f ca="1">IF(ISNUMBER(A32),'Udregning af resultater'!AJ25,"")</f>
        <v/>
      </c>
      <c r="AX32" s="261"/>
      <c r="AY32" s="262"/>
      <c r="AZ32" s="262"/>
      <c r="BA32" s="263"/>
      <c r="BB32" s="245" t="str">
        <f t="shared" si="17"/>
        <v/>
      </c>
      <c r="BC32" s="260">
        <f t="shared" si="18"/>
        <v>0</v>
      </c>
      <c r="BD32" s="261"/>
      <c r="BE32" s="262"/>
      <c r="BF32" s="262"/>
      <c r="BG32" s="263"/>
      <c r="BH32" s="243" t="str">
        <f t="shared" si="19"/>
        <v/>
      </c>
      <c r="BI32" s="260">
        <f t="shared" si="20"/>
        <v>0</v>
      </c>
      <c r="BJ32" s="261"/>
      <c r="BK32" s="262"/>
      <c r="BL32" s="262"/>
      <c r="BM32" s="263"/>
      <c r="BN32" s="243" t="str">
        <f t="shared" si="21"/>
        <v/>
      </c>
      <c r="BO32" s="260">
        <f t="shared" si="22"/>
        <v>0</v>
      </c>
      <c r="BP32" s="261"/>
      <c r="BQ32" s="262"/>
      <c r="BR32" s="262"/>
      <c r="BS32" s="263"/>
      <c r="BT32" s="243" t="str">
        <f t="shared" si="23"/>
        <v/>
      </c>
      <c r="BU32" s="260">
        <f t="shared" si="24"/>
        <v>0</v>
      </c>
      <c r="BV32" s="261"/>
      <c r="BW32" s="264"/>
      <c r="BX32" s="264"/>
      <c r="BY32" s="264"/>
      <c r="BZ32" s="265"/>
      <c r="CA32" s="264"/>
      <c r="CB32" s="266"/>
      <c r="CC32" s="266"/>
      <c r="CD32" s="267"/>
      <c r="CE32" s="213" t="str">
        <f t="shared" si="25"/>
        <v/>
      </c>
      <c r="CF32" s="260">
        <f t="shared" si="26"/>
        <v>0</v>
      </c>
      <c r="CG32" s="278"/>
      <c r="CH32" s="60">
        <f t="shared" si="0"/>
        <v>0</v>
      </c>
    </row>
    <row r="33" spans="1:86" s="254" customFormat="1" ht="14.1" customHeight="1" x14ac:dyDescent="0.3">
      <c r="A33" s="255" t="str">
        <f ca="1">'Udregning af resultater'!N26</f>
        <v/>
      </c>
      <c r="B33" s="238" t="str">
        <f ca="1">'Udregning af resultater'!O26</f>
        <v/>
      </c>
      <c r="C33" s="256" t="str">
        <f ca="1">IF(ISNUMBER(A33),C31+1,"")</f>
        <v/>
      </c>
      <c r="D33" s="257"/>
      <c r="E33" s="258"/>
      <c r="F33" s="258"/>
      <c r="G33" s="259"/>
      <c r="H33" s="243" t="str">
        <f t="shared" si="1"/>
        <v/>
      </c>
      <c r="I33" s="243">
        <f t="shared" si="2"/>
        <v>0</v>
      </c>
      <c r="J33" s="257"/>
      <c r="K33" s="258"/>
      <c r="L33" s="258"/>
      <c r="M33" s="259"/>
      <c r="N33" s="243" t="str">
        <f t="shared" si="3"/>
        <v/>
      </c>
      <c r="O33" s="244">
        <f t="shared" si="4"/>
        <v>0</v>
      </c>
      <c r="P33" s="257"/>
      <c r="Q33" s="258"/>
      <c r="R33" s="258"/>
      <c r="S33" s="259"/>
      <c r="T33" s="245" t="str">
        <f t="shared" si="5"/>
        <v/>
      </c>
      <c r="U33" s="244">
        <f t="shared" si="6"/>
        <v>0</v>
      </c>
      <c r="V33" s="257"/>
      <c r="W33" s="258"/>
      <c r="X33" s="258"/>
      <c r="Y33" s="259"/>
      <c r="Z33" s="243" t="str">
        <f t="shared" si="7"/>
        <v/>
      </c>
      <c r="AA33" s="244">
        <f t="shared" si="8"/>
        <v>0</v>
      </c>
      <c r="AB33" s="257"/>
      <c r="AC33" s="258"/>
      <c r="AD33" s="258"/>
      <c r="AE33" s="259"/>
      <c r="AF33" s="243" t="str">
        <f t="shared" si="9"/>
        <v/>
      </c>
      <c r="AG33" s="244">
        <f t="shared" si="10"/>
        <v>0</v>
      </c>
      <c r="AH33" s="257"/>
      <c r="AI33" s="258"/>
      <c r="AJ33" s="258"/>
      <c r="AK33" s="259"/>
      <c r="AL33" s="243" t="str">
        <f t="shared" si="11"/>
        <v/>
      </c>
      <c r="AM33" s="244">
        <f t="shared" si="12"/>
        <v>0</v>
      </c>
      <c r="AN33" s="257"/>
      <c r="AO33" s="258"/>
      <c r="AP33" s="258"/>
      <c r="AQ33" s="259"/>
      <c r="AR33" s="244" t="str">
        <f t="shared" si="13"/>
        <v/>
      </c>
      <c r="AS33" s="243">
        <f t="shared" si="14"/>
        <v>0</v>
      </c>
      <c r="AT33" s="260" t="str">
        <f t="shared" si="15"/>
        <v/>
      </c>
      <c r="AU33" s="243" t="e">
        <f t="shared" si="16"/>
        <v>#VALUE!</v>
      </c>
      <c r="AV33" s="260" t="str">
        <f ca="1">IF(ISNUMBER(A33),'Udregning af resultater'!AI26,"")</f>
        <v/>
      </c>
      <c r="AW33" s="260" t="str">
        <f ca="1">IF(ISNUMBER(A33),'Udregning af resultater'!AJ26,"")</f>
        <v/>
      </c>
      <c r="AX33" s="261"/>
      <c r="AY33" s="262"/>
      <c r="AZ33" s="262"/>
      <c r="BA33" s="263"/>
      <c r="BB33" s="245" t="str">
        <f t="shared" si="17"/>
        <v/>
      </c>
      <c r="BC33" s="260">
        <f t="shared" si="18"/>
        <v>0</v>
      </c>
      <c r="BD33" s="261"/>
      <c r="BE33" s="262"/>
      <c r="BF33" s="262"/>
      <c r="BG33" s="263"/>
      <c r="BH33" s="243" t="str">
        <f t="shared" si="19"/>
        <v/>
      </c>
      <c r="BI33" s="260">
        <f t="shared" si="20"/>
        <v>0</v>
      </c>
      <c r="BJ33" s="261"/>
      <c r="BK33" s="262"/>
      <c r="BL33" s="262"/>
      <c r="BM33" s="263"/>
      <c r="BN33" s="243" t="str">
        <f t="shared" si="21"/>
        <v/>
      </c>
      <c r="BO33" s="260">
        <f t="shared" si="22"/>
        <v>0</v>
      </c>
      <c r="BP33" s="261"/>
      <c r="BQ33" s="262"/>
      <c r="BR33" s="262"/>
      <c r="BS33" s="263"/>
      <c r="BT33" s="243" t="str">
        <f t="shared" si="23"/>
        <v/>
      </c>
      <c r="BU33" s="260">
        <f t="shared" si="24"/>
        <v>0</v>
      </c>
      <c r="BV33" s="261"/>
      <c r="BW33" s="264"/>
      <c r="BX33" s="264"/>
      <c r="BY33" s="264"/>
      <c r="BZ33" s="265"/>
      <c r="CA33" s="264"/>
      <c r="CB33" s="266"/>
      <c r="CC33" s="266"/>
      <c r="CD33" s="267"/>
      <c r="CE33" s="213" t="str">
        <f t="shared" si="25"/>
        <v/>
      </c>
      <c r="CF33" s="260">
        <f t="shared" si="26"/>
        <v>0</v>
      </c>
      <c r="CG33" s="278"/>
      <c r="CH33" s="60">
        <f t="shared" si="0"/>
        <v>0</v>
      </c>
    </row>
    <row r="34" spans="1:86" s="254" customFormat="1" ht="14.1" customHeight="1" x14ac:dyDescent="0.3">
      <c r="A34" s="255" t="str">
        <f ca="1">'Udregning af resultater'!N27</f>
        <v/>
      </c>
      <c r="B34" s="238" t="str">
        <f ca="1">'Udregning af resultater'!O27</f>
        <v/>
      </c>
      <c r="C34" s="256" t="str">
        <f t="shared" ca="1" si="27"/>
        <v/>
      </c>
      <c r="D34" s="257"/>
      <c r="E34" s="258"/>
      <c r="F34" s="258"/>
      <c r="G34" s="259"/>
      <c r="H34" s="243" t="str">
        <f t="shared" si="1"/>
        <v/>
      </c>
      <c r="I34" s="243">
        <f t="shared" si="2"/>
        <v>0</v>
      </c>
      <c r="J34" s="257"/>
      <c r="K34" s="258"/>
      <c r="L34" s="258"/>
      <c r="M34" s="259"/>
      <c r="N34" s="243" t="str">
        <f t="shared" si="3"/>
        <v/>
      </c>
      <c r="O34" s="244">
        <f t="shared" si="4"/>
        <v>0</v>
      </c>
      <c r="P34" s="257"/>
      <c r="Q34" s="258"/>
      <c r="R34" s="258"/>
      <c r="S34" s="259"/>
      <c r="T34" s="245" t="str">
        <f t="shared" si="5"/>
        <v/>
      </c>
      <c r="U34" s="244">
        <f t="shared" si="6"/>
        <v>0</v>
      </c>
      <c r="V34" s="257"/>
      <c r="W34" s="258"/>
      <c r="X34" s="258"/>
      <c r="Y34" s="259"/>
      <c r="Z34" s="243" t="str">
        <f t="shared" si="7"/>
        <v/>
      </c>
      <c r="AA34" s="244">
        <f t="shared" si="8"/>
        <v>0</v>
      </c>
      <c r="AB34" s="257"/>
      <c r="AC34" s="258"/>
      <c r="AD34" s="258"/>
      <c r="AE34" s="259"/>
      <c r="AF34" s="243" t="str">
        <f t="shared" si="9"/>
        <v/>
      </c>
      <c r="AG34" s="244">
        <f t="shared" si="10"/>
        <v>0</v>
      </c>
      <c r="AH34" s="257"/>
      <c r="AI34" s="258"/>
      <c r="AJ34" s="258"/>
      <c r="AK34" s="259"/>
      <c r="AL34" s="243" t="str">
        <f t="shared" si="11"/>
        <v/>
      </c>
      <c r="AM34" s="244">
        <f t="shared" si="12"/>
        <v>0</v>
      </c>
      <c r="AN34" s="257"/>
      <c r="AO34" s="258"/>
      <c r="AP34" s="258"/>
      <c r="AQ34" s="259"/>
      <c r="AR34" s="244" t="str">
        <f t="shared" si="13"/>
        <v/>
      </c>
      <c r="AS34" s="243">
        <f t="shared" si="14"/>
        <v>0</v>
      </c>
      <c r="AT34" s="260" t="str">
        <f t="shared" si="15"/>
        <v/>
      </c>
      <c r="AU34" s="243" t="e">
        <f t="shared" si="16"/>
        <v>#VALUE!</v>
      </c>
      <c r="AV34" s="260" t="str">
        <f ca="1">IF(ISNUMBER(A34),'Udregning af resultater'!AI27,"")</f>
        <v/>
      </c>
      <c r="AW34" s="260" t="str">
        <f ca="1">IF(ISNUMBER(A34),'Udregning af resultater'!AJ27,"")</f>
        <v/>
      </c>
      <c r="AX34" s="261"/>
      <c r="AY34" s="262"/>
      <c r="AZ34" s="262"/>
      <c r="BA34" s="263"/>
      <c r="BB34" s="245" t="str">
        <f t="shared" si="17"/>
        <v/>
      </c>
      <c r="BC34" s="260">
        <f t="shared" si="18"/>
        <v>0</v>
      </c>
      <c r="BD34" s="261"/>
      <c r="BE34" s="262"/>
      <c r="BF34" s="262"/>
      <c r="BG34" s="263"/>
      <c r="BH34" s="243" t="str">
        <f t="shared" si="19"/>
        <v/>
      </c>
      <c r="BI34" s="260">
        <f t="shared" si="20"/>
        <v>0</v>
      </c>
      <c r="BJ34" s="261"/>
      <c r="BK34" s="262"/>
      <c r="BL34" s="262"/>
      <c r="BM34" s="263"/>
      <c r="BN34" s="243" t="str">
        <f t="shared" si="21"/>
        <v/>
      </c>
      <c r="BO34" s="260">
        <f t="shared" si="22"/>
        <v>0</v>
      </c>
      <c r="BP34" s="261"/>
      <c r="BQ34" s="262"/>
      <c r="BR34" s="262"/>
      <c r="BS34" s="263"/>
      <c r="BT34" s="243" t="str">
        <f t="shared" si="23"/>
        <v/>
      </c>
      <c r="BU34" s="260">
        <f t="shared" si="24"/>
        <v>0</v>
      </c>
      <c r="BV34" s="261"/>
      <c r="BW34" s="264"/>
      <c r="BX34" s="264"/>
      <c r="BY34" s="264"/>
      <c r="BZ34" s="265"/>
      <c r="CA34" s="264"/>
      <c r="CB34" s="266"/>
      <c r="CC34" s="266"/>
      <c r="CD34" s="267"/>
      <c r="CE34" s="213" t="str">
        <f t="shared" si="25"/>
        <v/>
      </c>
      <c r="CF34" s="260">
        <f t="shared" si="26"/>
        <v>0</v>
      </c>
      <c r="CG34" s="278"/>
      <c r="CH34" s="60">
        <f t="shared" si="0"/>
        <v>0</v>
      </c>
    </row>
    <row r="35" spans="1:86" s="254" customFormat="1" ht="14.1" customHeight="1" x14ac:dyDescent="0.3">
      <c r="A35" s="255" t="str">
        <f ca="1">'Udregning af resultater'!N28</f>
        <v/>
      </c>
      <c r="B35" s="238" t="str">
        <f ca="1">'Udregning af resultater'!O28</f>
        <v/>
      </c>
      <c r="C35" s="256" t="str">
        <f t="shared" ca="1" si="27"/>
        <v/>
      </c>
      <c r="D35" s="257"/>
      <c r="E35" s="258"/>
      <c r="F35" s="258"/>
      <c r="G35" s="259"/>
      <c r="H35" s="243" t="str">
        <f t="shared" si="1"/>
        <v/>
      </c>
      <c r="I35" s="243">
        <f t="shared" si="2"/>
        <v>0</v>
      </c>
      <c r="J35" s="257"/>
      <c r="K35" s="258"/>
      <c r="L35" s="258"/>
      <c r="M35" s="259"/>
      <c r="N35" s="243" t="str">
        <f t="shared" si="3"/>
        <v/>
      </c>
      <c r="O35" s="244">
        <f t="shared" si="4"/>
        <v>0</v>
      </c>
      <c r="P35" s="257"/>
      <c r="Q35" s="258"/>
      <c r="R35" s="258"/>
      <c r="S35" s="259"/>
      <c r="T35" s="245" t="str">
        <f t="shared" si="5"/>
        <v/>
      </c>
      <c r="U35" s="244">
        <f t="shared" si="6"/>
        <v>0</v>
      </c>
      <c r="V35" s="257"/>
      <c r="W35" s="258"/>
      <c r="X35" s="258"/>
      <c r="Y35" s="259"/>
      <c r="Z35" s="243" t="str">
        <f t="shared" si="7"/>
        <v/>
      </c>
      <c r="AA35" s="244">
        <f t="shared" si="8"/>
        <v>0</v>
      </c>
      <c r="AB35" s="257"/>
      <c r="AC35" s="258"/>
      <c r="AD35" s="258"/>
      <c r="AE35" s="259"/>
      <c r="AF35" s="243" t="str">
        <f t="shared" si="9"/>
        <v/>
      </c>
      <c r="AG35" s="244">
        <f t="shared" si="10"/>
        <v>0</v>
      </c>
      <c r="AH35" s="257"/>
      <c r="AI35" s="258"/>
      <c r="AJ35" s="258"/>
      <c r="AK35" s="259"/>
      <c r="AL35" s="243" t="str">
        <f t="shared" si="11"/>
        <v/>
      </c>
      <c r="AM35" s="244">
        <f t="shared" si="12"/>
        <v>0</v>
      </c>
      <c r="AN35" s="257"/>
      <c r="AO35" s="258"/>
      <c r="AP35" s="258"/>
      <c r="AQ35" s="259"/>
      <c r="AR35" s="244" t="str">
        <f t="shared" si="13"/>
        <v/>
      </c>
      <c r="AS35" s="243">
        <f t="shared" si="14"/>
        <v>0</v>
      </c>
      <c r="AT35" s="260" t="str">
        <f t="shared" si="15"/>
        <v/>
      </c>
      <c r="AU35" s="243" t="e">
        <f t="shared" si="16"/>
        <v>#VALUE!</v>
      </c>
      <c r="AV35" s="260" t="str">
        <f ca="1">IF(ISNUMBER(A35),'Udregning af resultater'!AI28,"")</f>
        <v/>
      </c>
      <c r="AW35" s="260" t="str">
        <f ca="1">IF(ISNUMBER(A35),'Udregning af resultater'!AJ28,"")</f>
        <v/>
      </c>
      <c r="AX35" s="261"/>
      <c r="AY35" s="262"/>
      <c r="AZ35" s="262"/>
      <c r="BA35" s="263"/>
      <c r="BB35" s="245" t="str">
        <f t="shared" si="17"/>
        <v/>
      </c>
      <c r="BC35" s="260">
        <f t="shared" si="18"/>
        <v>0</v>
      </c>
      <c r="BD35" s="261"/>
      <c r="BE35" s="262"/>
      <c r="BF35" s="262"/>
      <c r="BG35" s="263"/>
      <c r="BH35" s="243" t="str">
        <f t="shared" si="19"/>
        <v/>
      </c>
      <c r="BI35" s="260">
        <f t="shared" si="20"/>
        <v>0</v>
      </c>
      <c r="BJ35" s="261"/>
      <c r="BK35" s="262"/>
      <c r="BL35" s="262"/>
      <c r="BM35" s="263"/>
      <c r="BN35" s="243" t="str">
        <f t="shared" si="21"/>
        <v/>
      </c>
      <c r="BO35" s="260">
        <f t="shared" si="22"/>
        <v>0</v>
      </c>
      <c r="BP35" s="261"/>
      <c r="BQ35" s="262"/>
      <c r="BR35" s="262"/>
      <c r="BS35" s="263"/>
      <c r="BT35" s="243" t="str">
        <f t="shared" si="23"/>
        <v/>
      </c>
      <c r="BU35" s="260">
        <f t="shared" si="24"/>
        <v>0</v>
      </c>
      <c r="BV35" s="261"/>
      <c r="BW35" s="264"/>
      <c r="BX35" s="264"/>
      <c r="BY35" s="264"/>
      <c r="BZ35" s="265"/>
      <c r="CA35" s="264"/>
      <c r="CB35" s="266"/>
      <c r="CC35" s="266"/>
      <c r="CD35" s="267"/>
      <c r="CE35" s="213" t="str">
        <f t="shared" si="25"/>
        <v/>
      </c>
      <c r="CF35" s="260">
        <f t="shared" si="26"/>
        <v>0</v>
      </c>
      <c r="CG35" s="278"/>
      <c r="CH35" s="60">
        <f t="shared" si="0"/>
        <v>0</v>
      </c>
    </row>
    <row r="36" spans="1:86" s="254" customFormat="1" ht="14.1" customHeight="1" x14ac:dyDescent="0.3">
      <c r="A36" s="255" t="str">
        <f ca="1">'Udregning af resultater'!N29</f>
        <v/>
      </c>
      <c r="B36" s="238" t="str">
        <f ca="1">'Udregning af resultater'!O29</f>
        <v/>
      </c>
      <c r="C36" s="256" t="str">
        <f t="shared" ca="1" si="27"/>
        <v/>
      </c>
      <c r="D36" s="257"/>
      <c r="E36" s="258"/>
      <c r="F36" s="258"/>
      <c r="G36" s="259"/>
      <c r="H36" s="243" t="str">
        <f t="shared" si="1"/>
        <v/>
      </c>
      <c r="I36" s="243">
        <f t="shared" si="2"/>
        <v>0</v>
      </c>
      <c r="J36" s="257"/>
      <c r="K36" s="258"/>
      <c r="L36" s="258"/>
      <c r="M36" s="259"/>
      <c r="N36" s="243" t="str">
        <f t="shared" si="3"/>
        <v/>
      </c>
      <c r="O36" s="244">
        <f t="shared" si="4"/>
        <v>0</v>
      </c>
      <c r="P36" s="257"/>
      <c r="Q36" s="258"/>
      <c r="R36" s="258"/>
      <c r="S36" s="259"/>
      <c r="T36" s="245" t="str">
        <f t="shared" si="5"/>
        <v/>
      </c>
      <c r="U36" s="244">
        <f t="shared" si="6"/>
        <v>0</v>
      </c>
      <c r="V36" s="257"/>
      <c r="W36" s="258"/>
      <c r="X36" s="258"/>
      <c r="Y36" s="259"/>
      <c r="Z36" s="243" t="str">
        <f t="shared" si="7"/>
        <v/>
      </c>
      <c r="AA36" s="244">
        <f t="shared" si="8"/>
        <v>0</v>
      </c>
      <c r="AB36" s="257"/>
      <c r="AC36" s="258"/>
      <c r="AD36" s="258"/>
      <c r="AE36" s="259"/>
      <c r="AF36" s="243" t="str">
        <f t="shared" si="9"/>
        <v/>
      </c>
      <c r="AG36" s="244">
        <f t="shared" si="10"/>
        <v>0</v>
      </c>
      <c r="AH36" s="257"/>
      <c r="AI36" s="258"/>
      <c r="AJ36" s="258"/>
      <c r="AK36" s="259"/>
      <c r="AL36" s="243" t="str">
        <f t="shared" si="11"/>
        <v/>
      </c>
      <c r="AM36" s="244">
        <f t="shared" si="12"/>
        <v>0</v>
      </c>
      <c r="AN36" s="257"/>
      <c r="AO36" s="258"/>
      <c r="AP36" s="258"/>
      <c r="AQ36" s="259"/>
      <c r="AR36" s="244" t="str">
        <f t="shared" si="13"/>
        <v/>
      </c>
      <c r="AS36" s="243">
        <f t="shared" si="14"/>
        <v>0</v>
      </c>
      <c r="AT36" s="260" t="str">
        <f t="shared" si="15"/>
        <v/>
      </c>
      <c r="AU36" s="243" t="e">
        <f t="shared" si="16"/>
        <v>#VALUE!</v>
      </c>
      <c r="AV36" s="260" t="str">
        <f ca="1">IF(ISNUMBER(A36),'Udregning af resultater'!AI29,"")</f>
        <v/>
      </c>
      <c r="AW36" s="260" t="str">
        <f ca="1">IF(ISNUMBER(A36),'Udregning af resultater'!AJ29,"")</f>
        <v/>
      </c>
      <c r="AX36" s="261"/>
      <c r="AY36" s="262"/>
      <c r="AZ36" s="262"/>
      <c r="BA36" s="263"/>
      <c r="BB36" s="245" t="str">
        <f t="shared" si="17"/>
        <v/>
      </c>
      <c r="BC36" s="260">
        <f t="shared" si="18"/>
        <v>0</v>
      </c>
      <c r="BD36" s="261"/>
      <c r="BE36" s="262"/>
      <c r="BF36" s="262"/>
      <c r="BG36" s="263"/>
      <c r="BH36" s="243" t="str">
        <f t="shared" si="19"/>
        <v/>
      </c>
      <c r="BI36" s="260">
        <f t="shared" si="20"/>
        <v>0</v>
      </c>
      <c r="BJ36" s="261"/>
      <c r="BK36" s="262"/>
      <c r="BL36" s="262"/>
      <c r="BM36" s="263"/>
      <c r="BN36" s="243" t="str">
        <f t="shared" si="21"/>
        <v/>
      </c>
      <c r="BO36" s="260">
        <f t="shared" si="22"/>
        <v>0</v>
      </c>
      <c r="BP36" s="261"/>
      <c r="BQ36" s="262"/>
      <c r="BR36" s="262"/>
      <c r="BS36" s="263"/>
      <c r="BT36" s="243" t="str">
        <f t="shared" si="23"/>
        <v/>
      </c>
      <c r="BU36" s="260">
        <f t="shared" si="24"/>
        <v>0</v>
      </c>
      <c r="BV36" s="261"/>
      <c r="BW36" s="264"/>
      <c r="BX36" s="264"/>
      <c r="BY36" s="264"/>
      <c r="BZ36" s="265"/>
      <c r="CA36" s="264"/>
      <c r="CB36" s="266"/>
      <c r="CC36" s="266"/>
      <c r="CD36" s="267"/>
      <c r="CE36" s="213" t="str">
        <f t="shared" si="25"/>
        <v/>
      </c>
      <c r="CF36" s="260">
        <f t="shared" si="26"/>
        <v>0</v>
      </c>
      <c r="CG36" s="278"/>
      <c r="CH36" s="60">
        <f t="shared" si="0"/>
        <v>0</v>
      </c>
    </row>
    <row r="37" spans="1:86" s="254" customFormat="1" ht="14.1" customHeight="1" x14ac:dyDescent="0.3">
      <c r="A37" s="255" t="str">
        <f ca="1">'Udregning af resultater'!N30</f>
        <v/>
      </c>
      <c r="B37" s="238" t="str">
        <f ca="1">'Udregning af resultater'!O30</f>
        <v/>
      </c>
      <c r="C37" s="256" t="str">
        <f t="shared" ca="1" si="27"/>
        <v/>
      </c>
      <c r="D37" s="257"/>
      <c r="E37" s="258"/>
      <c r="F37" s="258"/>
      <c r="G37" s="259"/>
      <c r="H37" s="243" t="str">
        <f t="shared" si="1"/>
        <v/>
      </c>
      <c r="I37" s="243">
        <f t="shared" si="2"/>
        <v>0</v>
      </c>
      <c r="J37" s="257"/>
      <c r="K37" s="258"/>
      <c r="L37" s="258"/>
      <c r="M37" s="259"/>
      <c r="N37" s="243" t="str">
        <f t="shared" si="3"/>
        <v/>
      </c>
      <c r="O37" s="244">
        <f t="shared" si="4"/>
        <v>0</v>
      </c>
      <c r="P37" s="257"/>
      <c r="Q37" s="258"/>
      <c r="R37" s="258"/>
      <c r="S37" s="259"/>
      <c r="T37" s="245" t="str">
        <f t="shared" si="5"/>
        <v/>
      </c>
      <c r="U37" s="244">
        <f t="shared" si="6"/>
        <v>0</v>
      </c>
      <c r="V37" s="257"/>
      <c r="W37" s="258"/>
      <c r="X37" s="258"/>
      <c r="Y37" s="259"/>
      <c r="Z37" s="243" t="str">
        <f t="shared" si="7"/>
        <v/>
      </c>
      <c r="AA37" s="244">
        <f t="shared" si="8"/>
        <v>0</v>
      </c>
      <c r="AB37" s="257"/>
      <c r="AC37" s="258"/>
      <c r="AD37" s="258"/>
      <c r="AE37" s="259"/>
      <c r="AF37" s="243" t="str">
        <f t="shared" si="9"/>
        <v/>
      </c>
      <c r="AG37" s="244">
        <f t="shared" si="10"/>
        <v>0</v>
      </c>
      <c r="AH37" s="257"/>
      <c r="AI37" s="258"/>
      <c r="AJ37" s="258"/>
      <c r="AK37" s="259"/>
      <c r="AL37" s="243" t="str">
        <f t="shared" si="11"/>
        <v/>
      </c>
      <c r="AM37" s="244">
        <f t="shared" si="12"/>
        <v>0</v>
      </c>
      <c r="AN37" s="257"/>
      <c r="AO37" s="258"/>
      <c r="AP37" s="258"/>
      <c r="AQ37" s="259"/>
      <c r="AR37" s="244" t="str">
        <f t="shared" si="13"/>
        <v/>
      </c>
      <c r="AS37" s="243">
        <f t="shared" si="14"/>
        <v>0</v>
      </c>
      <c r="AT37" s="260" t="str">
        <f t="shared" si="15"/>
        <v/>
      </c>
      <c r="AU37" s="243" t="e">
        <f t="shared" si="16"/>
        <v>#VALUE!</v>
      </c>
      <c r="AV37" s="260" t="str">
        <f ca="1">IF(ISNUMBER(A37),'Udregning af resultater'!AI30,"")</f>
        <v/>
      </c>
      <c r="AW37" s="260" t="str">
        <f ca="1">IF(ISNUMBER(A37),'Udregning af resultater'!AJ30,"")</f>
        <v/>
      </c>
      <c r="AX37" s="261"/>
      <c r="AY37" s="262"/>
      <c r="AZ37" s="262"/>
      <c r="BA37" s="263"/>
      <c r="BB37" s="245" t="str">
        <f t="shared" si="17"/>
        <v/>
      </c>
      <c r="BC37" s="260">
        <f t="shared" si="18"/>
        <v>0</v>
      </c>
      <c r="BD37" s="261"/>
      <c r="BE37" s="262"/>
      <c r="BF37" s="262"/>
      <c r="BG37" s="263"/>
      <c r="BH37" s="243" t="str">
        <f t="shared" si="19"/>
        <v/>
      </c>
      <c r="BI37" s="260">
        <f t="shared" si="20"/>
        <v>0</v>
      </c>
      <c r="BJ37" s="261"/>
      <c r="BK37" s="262"/>
      <c r="BL37" s="262"/>
      <c r="BM37" s="263"/>
      <c r="BN37" s="243" t="str">
        <f t="shared" si="21"/>
        <v/>
      </c>
      <c r="BO37" s="260">
        <f t="shared" si="22"/>
        <v>0</v>
      </c>
      <c r="BP37" s="261"/>
      <c r="BQ37" s="262"/>
      <c r="BR37" s="262"/>
      <c r="BS37" s="263"/>
      <c r="BT37" s="243" t="str">
        <f t="shared" si="23"/>
        <v/>
      </c>
      <c r="BU37" s="260">
        <f t="shared" si="24"/>
        <v>0</v>
      </c>
      <c r="BV37" s="261"/>
      <c r="BW37" s="264"/>
      <c r="BX37" s="264"/>
      <c r="BY37" s="264"/>
      <c r="BZ37" s="265"/>
      <c r="CA37" s="264"/>
      <c r="CB37" s="266"/>
      <c r="CC37" s="266"/>
      <c r="CD37" s="267"/>
      <c r="CE37" s="213" t="str">
        <f t="shared" si="25"/>
        <v/>
      </c>
      <c r="CF37" s="260">
        <f t="shared" si="26"/>
        <v>0</v>
      </c>
      <c r="CG37" s="278"/>
      <c r="CH37" s="60">
        <f t="shared" si="0"/>
        <v>0</v>
      </c>
    </row>
    <row r="38" spans="1:86" s="254" customFormat="1" ht="14.1" customHeight="1" x14ac:dyDescent="0.3">
      <c r="A38" s="255" t="str">
        <f ca="1">'Udregning af resultater'!N31</f>
        <v/>
      </c>
      <c r="B38" s="238" t="str">
        <f ca="1">'Udregning af resultater'!O31</f>
        <v/>
      </c>
      <c r="C38" s="256" t="str">
        <f t="shared" ca="1" si="27"/>
        <v/>
      </c>
      <c r="D38" s="257"/>
      <c r="E38" s="258"/>
      <c r="F38" s="258"/>
      <c r="G38" s="259"/>
      <c r="H38" s="243" t="str">
        <f t="shared" si="1"/>
        <v/>
      </c>
      <c r="I38" s="243">
        <f t="shared" si="2"/>
        <v>0</v>
      </c>
      <c r="J38" s="257"/>
      <c r="K38" s="258"/>
      <c r="L38" s="258"/>
      <c r="M38" s="259"/>
      <c r="N38" s="243" t="str">
        <f t="shared" si="3"/>
        <v/>
      </c>
      <c r="O38" s="244">
        <f t="shared" si="4"/>
        <v>0</v>
      </c>
      <c r="P38" s="257"/>
      <c r="Q38" s="258"/>
      <c r="R38" s="258"/>
      <c r="S38" s="259"/>
      <c r="T38" s="245" t="str">
        <f t="shared" si="5"/>
        <v/>
      </c>
      <c r="U38" s="244">
        <f t="shared" si="6"/>
        <v>0</v>
      </c>
      <c r="V38" s="257"/>
      <c r="W38" s="258"/>
      <c r="X38" s="258"/>
      <c r="Y38" s="259"/>
      <c r="Z38" s="243" t="str">
        <f t="shared" si="7"/>
        <v/>
      </c>
      <c r="AA38" s="244">
        <f t="shared" si="8"/>
        <v>0</v>
      </c>
      <c r="AB38" s="257"/>
      <c r="AC38" s="258"/>
      <c r="AD38" s="258"/>
      <c r="AE38" s="259"/>
      <c r="AF38" s="243" t="str">
        <f t="shared" si="9"/>
        <v/>
      </c>
      <c r="AG38" s="244">
        <f t="shared" si="10"/>
        <v>0</v>
      </c>
      <c r="AH38" s="257"/>
      <c r="AI38" s="258"/>
      <c r="AJ38" s="258"/>
      <c r="AK38" s="259"/>
      <c r="AL38" s="243" t="str">
        <f t="shared" si="11"/>
        <v/>
      </c>
      <c r="AM38" s="244">
        <f t="shared" si="12"/>
        <v>0</v>
      </c>
      <c r="AN38" s="257"/>
      <c r="AO38" s="258"/>
      <c r="AP38" s="258"/>
      <c r="AQ38" s="259"/>
      <c r="AR38" s="244" t="str">
        <f t="shared" si="13"/>
        <v/>
      </c>
      <c r="AS38" s="243">
        <f t="shared" si="14"/>
        <v>0</v>
      </c>
      <c r="AT38" s="260" t="str">
        <f t="shared" si="15"/>
        <v/>
      </c>
      <c r="AU38" s="243" t="e">
        <f t="shared" si="16"/>
        <v>#VALUE!</v>
      </c>
      <c r="AV38" s="260" t="str">
        <f ca="1">IF(ISNUMBER(A38),'Udregning af resultater'!AI31,"")</f>
        <v/>
      </c>
      <c r="AW38" s="260" t="str">
        <f ca="1">IF(ISNUMBER(A38),'Udregning af resultater'!AJ31,"")</f>
        <v/>
      </c>
      <c r="AX38" s="261"/>
      <c r="AY38" s="262"/>
      <c r="AZ38" s="262"/>
      <c r="BA38" s="263"/>
      <c r="BB38" s="245" t="str">
        <f t="shared" si="17"/>
        <v/>
      </c>
      <c r="BC38" s="260">
        <f t="shared" si="18"/>
        <v>0</v>
      </c>
      <c r="BD38" s="261"/>
      <c r="BE38" s="262"/>
      <c r="BF38" s="262"/>
      <c r="BG38" s="263"/>
      <c r="BH38" s="243" t="str">
        <f t="shared" si="19"/>
        <v/>
      </c>
      <c r="BI38" s="260">
        <f t="shared" si="20"/>
        <v>0</v>
      </c>
      <c r="BJ38" s="261"/>
      <c r="BK38" s="262"/>
      <c r="BL38" s="262"/>
      <c r="BM38" s="263"/>
      <c r="BN38" s="243" t="str">
        <f t="shared" si="21"/>
        <v/>
      </c>
      <c r="BO38" s="260">
        <f t="shared" si="22"/>
        <v>0</v>
      </c>
      <c r="BP38" s="261"/>
      <c r="BQ38" s="262"/>
      <c r="BR38" s="262"/>
      <c r="BS38" s="263"/>
      <c r="BT38" s="243" t="str">
        <f t="shared" si="23"/>
        <v/>
      </c>
      <c r="BU38" s="260">
        <f t="shared" si="24"/>
        <v>0</v>
      </c>
      <c r="BV38" s="261"/>
      <c r="BW38" s="264"/>
      <c r="BX38" s="264"/>
      <c r="BY38" s="264"/>
      <c r="BZ38" s="265"/>
      <c r="CA38" s="264"/>
      <c r="CB38" s="266"/>
      <c r="CC38" s="266"/>
      <c r="CD38" s="267"/>
      <c r="CE38" s="213" t="str">
        <f t="shared" si="25"/>
        <v/>
      </c>
      <c r="CF38" s="260">
        <f t="shared" si="26"/>
        <v>0</v>
      </c>
      <c r="CG38" s="278"/>
      <c r="CH38" s="60">
        <f t="shared" si="0"/>
        <v>0</v>
      </c>
    </row>
    <row r="39" spans="1:86" s="254" customFormat="1" ht="14.1" customHeight="1" x14ac:dyDescent="0.3">
      <c r="A39" s="255" t="str">
        <f ca="1">'Udregning af resultater'!N32</f>
        <v/>
      </c>
      <c r="B39" s="238" t="str">
        <f ca="1">'Udregning af resultater'!O32</f>
        <v/>
      </c>
      <c r="C39" s="256" t="str">
        <f t="shared" ca="1" si="27"/>
        <v/>
      </c>
      <c r="D39" s="257"/>
      <c r="E39" s="258"/>
      <c r="F39" s="258"/>
      <c r="G39" s="259"/>
      <c r="H39" s="243" t="str">
        <f t="shared" si="1"/>
        <v/>
      </c>
      <c r="I39" s="243">
        <f t="shared" si="2"/>
        <v>0</v>
      </c>
      <c r="J39" s="257"/>
      <c r="K39" s="258"/>
      <c r="L39" s="258"/>
      <c r="M39" s="259"/>
      <c r="N39" s="243" t="str">
        <f t="shared" si="3"/>
        <v/>
      </c>
      <c r="O39" s="244">
        <f t="shared" si="4"/>
        <v>0</v>
      </c>
      <c r="P39" s="257"/>
      <c r="Q39" s="258"/>
      <c r="R39" s="258"/>
      <c r="S39" s="259"/>
      <c r="T39" s="245" t="str">
        <f t="shared" si="5"/>
        <v/>
      </c>
      <c r="U39" s="244">
        <f t="shared" si="6"/>
        <v>0</v>
      </c>
      <c r="V39" s="257"/>
      <c r="W39" s="258"/>
      <c r="X39" s="258"/>
      <c r="Y39" s="259"/>
      <c r="Z39" s="243" t="str">
        <f t="shared" si="7"/>
        <v/>
      </c>
      <c r="AA39" s="244">
        <f t="shared" si="8"/>
        <v>0</v>
      </c>
      <c r="AB39" s="257"/>
      <c r="AC39" s="258"/>
      <c r="AD39" s="258"/>
      <c r="AE39" s="259"/>
      <c r="AF39" s="243" t="str">
        <f t="shared" si="9"/>
        <v/>
      </c>
      <c r="AG39" s="244">
        <f t="shared" si="10"/>
        <v>0</v>
      </c>
      <c r="AH39" s="257"/>
      <c r="AI39" s="258"/>
      <c r="AJ39" s="258"/>
      <c r="AK39" s="259"/>
      <c r="AL39" s="243" t="str">
        <f t="shared" si="11"/>
        <v/>
      </c>
      <c r="AM39" s="244">
        <f t="shared" si="12"/>
        <v>0</v>
      </c>
      <c r="AN39" s="257"/>
      <c r="AO39" s="258"/>
      <c r="AP39" s="258"/>
      <c r="AQ39" s="259"/>
      <c r="AR39" s="244" t="str">
        <f t="shared" si="13"/>
        <v/>
      </c>
      <c r="AS39" s="243">
        <f t="shared" si="14"/>
        <v>0</v>
      </c>
      <c r="AT39" s="260" t="str">
        <f t="shared" si="15"/>
        <v/>
      </c>
      <c r="AU39" s="243" t="e">
        <f t="shared" si="16"/>
        <v>#VALUE!</v>
      </c>
      <c r="AV39" s="260" t="str">
        <f ca="1">IF(ISNUMBER(A39),'Udregning af resultater'!AI32,"")</f>
        <v/>
      </c>
      <c r="AW39" s="260" t="str">
        <f ca="1">IF(ISNUMBER(A39),'Udregning af resultater'!AJ32,"")</f>
        <v/>
      </c>
      <c r="AX39" s="261"/>
      <c r="AY39" s="262"/>
      <c r="AZ39" s="262"/>
      <c r="BA39" s="263"/>
      <c r="BB39" s="245" t="str">
        <f t="shared" si="17"/>
        <v/>
      </c>
      <c r="BC39" s="260">
        <f t="shared" si="18"/>
        <v>0</v>
      </c>
      <c r="BD39" s="261"/>
      <c r="BE39" s="262"/>
      <c r="BF39" s="262"/>
      <c r="BG39" s="263"/>
      <c r="BH39" s="243" t="str">
        <f t="shared" si="19"/>
        <v/>
      </c>
      <c r="BI39" s="260">
        <f t="shared" si="20"/>
        <v>0</v>
      </c>
      <c r="BJ39" s="261"/>
      <c r="BK39" s="262"/>
      <c r="BL39" s="262"/>
      <c r="BM39" s="263"/>
      <c r="BN39" s="243" t="str">
        <f t="shared" si="21"/>
        <v/>
      </c>
      <c r="BO39" s="260">
        <f t="shared" si="22"/>
        <v>0</v>
      </c>
      <c r="BP39" s="261"/>
      <c r="BQ39" s="262"/>
      <c r="BR39" s="262"/>
      <c r="BS39" s="263"/>
      <c r="BT39" s="243" t="str">
        <f t="shared" si="23"/>
        <v/>
      </c>
      <c r="BU39" s="260">
        <f t="shared" si="24"/>
        <v>0</v>
      </c>
      <c r="BV39" s="261"/>
      <c r="BW39" s="264"/>
      <c r="BX39" s="264"/>
      <c r="BY39" s="264"/>
      <c r="BZ39" s="265"/>
      <c r="CA39" s="264"/>
      <c r="CB39" s="266"/>
      <c r="CC39" s="266"/>
      <c r="CD39" s="267"/>
      <c r="CE39" s="213" t="str">
        <f t="shared" si="25"/>
        <v/>
      </c>
      <c r="CF39" s="260">
        <f t="shared" si="26"/>
        <v>0</v>
      </c>
      <c r="CG39" s="278"/>
      <c r="CH39" s="60">
        <f t="shared" si="0"/>
        <v>0</v>
      </c>
    </row>
    <row r="40" spans="1:86" s="254" customFormat="1" ht="14.1" customHeight="1" x14ac:dyDescent="0.3">
      <c r="A40" s="255" t="str">
        <f ca="1">'Udregning af resultater'!N33</f>
        <v/>
      </c>
      <c r="B40" s="238" t="str">
        <f ca="1">'Udregning af resultater'!O33</f>
        <v/>
      </c>
      <c r="C40" s="256" t="str">
        <f t="shared" ca="1" si="27"/>
        <v/>
      </c>
      <c r="D40" s="257"/>
      <c r="E40" s="258"/>
      <c r="F40" s="258"/>
      <c r="G40" s="259"/>
      <c r="H40" s="243" t="str">
        <f t="shared" si="1"/>
        <v/>
      </c>
      <c r="I40" s="243">
        <f t="shared" si="2"/>
        <v>0</v>
      </c>
      <c r="J40" s="257"/>
      <c r="K40" s="258"/>
      <c r="L40" s="258"/>
      <c r="M40" s="259"/>
      <c r="N40" s="243" t="str">
        <f t="shared" si="3"/>
        <v/>
      </c>
      <c r="O40" s="244">
        <f t="shared" si="4"/>
        <v>0</v>
      </c>
      <c r="P40" s="257"/>
      <c r="Q40" s="258"/>
      <c r="R40" s="258"/>
      <c r="S40" s="259"/>
      <c r="T40" s="245" t="str">
        <f t="shared" si="5"/>
        <v/>
      </c>
      <c r="U40" s="244">
        <f t="shared" si="6"/>
        <v>0</v>
      </c>
      <c r="V40" s="257"/>
      <c r="W40" s="258"/>
      <c r="X40" s="258"/>
      <c r="Y40" s="259"/>
      <c r="Z40" s="243" t="str">
        <f t="shared" si="7"/>
        <v/>
      </c>
      <c r="AA40" s="244">
        <f t="shared" si="8"/>
        <v>0</v>
      </c>
      <c r="AB40" s="257"/>
      <c r="AC40" s="258"/>
      <c r="AD40" s="258"/>
      <c r="AE40" s="259"/>
      <c r="AF40" s="243" t="str">
        <f t="shared" si="9"/>
        <v/>
      </c>
      <c r="AG40" s="244">
        <f t="shared" si="10"/>
        <v>0</v>
      </c>
      <c r="AH40" s="257"/>
      <c r="AI40" s="258"/>
      <c r="AJ40" s="258"/>
      <c r="AK40" s="259"/>
      <c r="AL40" s="243" t="str">
        <f t="shared" si="11"/>
        <v/>
      </c>
      <c r="AM40" s="244">
        <f t="shared" si="12"/>
        <v>0</v>
      </c>
      <c r="AN40" s="257"/>
      <c r="AO40" s="258"/>
      <c r="AP40" s="258"/>
      <c r="AQ40" s="259"/>
      <c r="AR40" s="244" t="str">
        <f t="shared" si="13"/>
        <v/>
      </c>
      <c r="AS40" s="243">
        <f t="shared" si="14"/>
        <v>0</v>
      </c>
      <c r="AT40" s="260" t="str">
        <f t="shared" si="15"/>
        <v/>
      </c>
      <c r="AU40" s="243" t="e">
        <f t="shared" si="16"/>
        <v>#VALUE!</v>
      </c>
      <c r="AV40" s="260" t="str">
        <f ca="1">IF(ISNUMBER(A40),'Udregning af resultater'!AI33,"")</f>
        <v/>
      </c>
      <c r="AW40" s="260" t="str">
        <f ca="1">IF(ISNUMBER(A40),'Udregning af resultater'!AJ33,"")</f>
        <v/>
      </c>
      <c r="AX40" s="261"/>
      <c r="AY40" s="262"/>
      <c r="AZ40" s="262"/>
      <c r="BA40" s="263"/>
      <c r="BB40" s="245" t="str">
        <f t="shared" si="17"/>
        <v/>
      </c>
      <c r="BC40" s="260">
        <f t="shared" si="18"/>
        <v>0</v>
      </c>
      <c r="BD40" s="261"/>
      <c r="BE40" s="262"/>
      <c r="BF40" s="262"/>
      <c r="BG40" s="263"/>
      <c r="BH40" s="243" t="str">
        <f t="shared" si="19"/>
        <v/>
      </c>
      <c r="BI40" s="260">
        <f t="shared" si="20"/>
        <v>0</v>
      </c>
      <c r="BJ40" s="261"/>
      <c r="BK40" s="262"/>
      <c r="BL40" s="262"/>
      <c r="BM40" s="263"/>
      <c r="BN40" s="243" t="str">
        <f t="shared" si="21"/>
        <v/>
      </c>
      <c r="BO40" s="260">
        <f t="shared" si="22"/>
        <v>0</v>
      </c>
      <c r="BP40" s="261"/>
      <c r="BQ40" s="262"/>
      <c r="BR40" s="262"/>
      <c r="BS40" s="263"/>
      <c r="BT40" s="243" t="str">
        <f t="shared" si="23"/>
        <v/>
      </c>
      <c r="BU40" s="260">
        <f t="shared" si="24"/>
        <v>0</v>
      </c>
      <c r="BV40" s="261"/>
      <c r="BW40" s="264"/>
      <c r="BX40" s="264"/>
      <c r="BY40" s="264"/>
      <c r="BZ40" s="265"/>
      <c r="CA40" s="264"/>
      <c r="CB40" s="266"/>
      <c r="CC40" s="266"/>
      <c r="CD40" s="267"/>
      <c r="CE40" s="213" t="str">
        <f t="shared" si="25"/>
        <v/>
      </c>
      <c r="CF40" s="260">
        <f t="shared" si="26"/>
        <v>0</v>
      </c>
      <c r="CG40" s="278"/>
      <c r="CH40" s="60">
        <f t="shared" si="0"/>
        <v>0</v>
      </c>
    </row>
    <row r="41" spans="1:86" s="254" customFormat="1" ht="14.1" customHeight="1" x14ac:dyDescent="0.3">
      <c r="A41" s="255" t="str">
        <f ca="1">'Udregning af resultater'!N34</f>
        <v/>
      </c>
      <c r="B41" s="238" t="str">
        <f ca="1">'Udregning af resultater'!O34</f>
        <v/>
      </c>
      <c r="C41" s="256" t="str">
        <f t="shared" ca="1" si="27"/>
        <v/>
      </c>
      <c r="D41" s="257"/>
      <c r="E41" s="258"/>
      <c r="F41" s="258"/>
      <c r="G41" s="259"/>
      <c r="H41" s="243" t="str">
        <f t="shared" si="1"/>
        <v/>
      </c>
      <c r="I41" s="243">
        <f t="shared" si="2"/>
        <v>0</v>
      </c>
      <c r="J41" s="257"/>
      <c r="K41" s="258"/>
      <c r="L41" s="258"/>
      <c r="M41" s="259"/>
      <c r="N41" s="243" t="str">
        <f t="shared" si="3"/>
        <v/>
      </c>
      <c r="O41" s="244">
        <f t="shared" si="4"/>
        <v>0</v>
      </c>
      <c r="P41" s="257"/>
      <c r="Q41" s="258"/>
      <c r="R41" s="258"/>
      <c r="S41" s="259"/>
      <c r="T41" s="245" t="str">
        <f t="shared" si="5"/>
        <v/>
      </c>
      <c r="U41" s="244">
        <f t="shared" si="6"/>
        <v>0</v>
      </c>
      <c r="V41" s="257"/>
      <c r="W41" s="258"/>
      <c r="X41" s="258"/>
      <c r="Y41" s="259"/>
      <c r="Z41" s="243" t="str">
        <f t="shared" si="7"/>
        <v/>
      </c>
      <c r="AA41" s="244">
        <f t="shared" si="8"/>
        <v>0</v>
      </c>
      <c r="AB41" s="257"/>
      <c r="AC41" s="258"/>
      <c r="AD41" s="258"/>
      <c r="AE41" s="259"/>
      <c r="AF41" s="243" t="str">
        <f t="shared" si="9"/>
        <v/>
      </c>
      <c r="AG41" s="244">
        <f t="shared" si="10"/>
        <v>0</v>
      </c>
      <c r="AH41" s="257"/>
      <c r="AI41" s="258"/>
      <c r="AJ41" s="258"/>
      <c r="AK41" s="259"/>
      <c r="AL41" s="243" t="str">
        <f t="shared" si="11"/>
        <v/>
      </c>
      <c r="AM41" s="244">
        <f t="shared" si="12"/>
        <v>0</v>
      </c>
      <c r="AN41" s="257"/>
      <c r="AO41" s="258"/>
      <c r="AP41" s="258"/>
      <c r="AQ41" s="259"/>
      <c r="AR41" s="244" t="str">
        <f t="shared" si="13"/>
        <v/>
      </c>
      <c r="AS41" s="243">
        <f t="shared" si="14"/>
        <v>0</v>
      </c>
      <c r="AT41" s="260" t="str">
        <f t="shared" si="15"/>
        <v/>
      </c>
      <c r="AU41" s="243" t="e">
        <f t="shared" si="16"/>
        <v>#VALUE!</v>
      </c>
      <c r="AV41" s="260" t="str">
        <f ca="1">IF(ISNUMBER(A41),'Udregning af resultater'!AI34,"")</f>
        <v/>
      </c>
      <c r="AW41" s="260" t="str">
        <f ca="1">IF(ISNUMBER(A41),'Udregning af resultater'!AJ34,"")</f>
        <v/>
      </c>
      <c r="AX41" s="261"/>
      <c r="AY41" s="262"/>
      <c r="AZ41" s="262"/>
      <c r="BA41" s="263"/>
      <c r="BB41" s="245" t="str">
        <f t="shared" si="17"/>
        <v/>
      </c>
      <c r="BC41" s="260">
        <f t="shared" si="18"/>
        <v>0</v>
      </c>
      <c r="BD41" s="261"/>
      <c r="BE41" s="262"/>
      <c r="BF41" s="262"/>
      <c r="BG41" s="263"/>
      <c r="BH41" s="243" t="str">
        <f t="shared" si="19"/>
        <v/>
      </c>
      <c r="BI41" s="260">
        <f t="shared" si="20"/>
        <v>0</v>
      </c>
      <c r="BJ41" s="261"/>
      <c r="BK41" s="262"/>
      <c r="BL41" s="262"/>
      <c r="BM41" s="263"/>
      <c r="BN41" s="243" t="str">
        <f t="shared" si="21"/>
        <v/>
      </c>
      <c r="BO41" s="260">
        <f t="shared" si="22"/>
        <v>0</v>
      </c>
      <c r="BP41" s="261"/>
      <c r="BQ41" s="262"/>
      <c r="BR41" s="262"/>
      <c r="BS41" s="263"/>
      <c r="BT41" s="243" t="str">
        <f t="shared" si="23"/>
        <v/>
      </c>
      <c r="BU41" s="260">
        <f t="shared" si="24"/>
        <v>0</v>
      </c>
      <c r="BV41" s="261"/>
      <c r="BW41" s="264"/>
      <c r="BX41" s="264"/>
      <c r="BY41" s="264"/>
      <c r="BZ41" s="265"/>
      <c r="CA41" s="264"/>
      <c r="CB41" s="266"/>
      <c r="CC41" s="266"/>
      <c r="CD41" s="267"/>
      <c r="CE41" s="213" t="str">
        <f t="shared" si="25"/>
        <v/>
      </c>
      <c r="CF41" s="260">
        <f t="shared" si="26"/>
        <v>0</v>
      </c>
      <c r="CG41" s="278"/>
      <c r="CH41" s="60">
        <f t="shared" si="0"/>
        <v>0</v>
      </c>
    </row>
    <row r="42" spans="1:86" s="254" customFormat="1" ht="14.1" customHeight="1" x14ac:dyDescent="0.3">
      <c r="A42" s="255" t="str">
        <f ca="1">'Udregning af resultater'!N35</f>
        <v/>
      </c>
      <c r="B42" s="238" t="str">
        <f ca="1">'Udregning af resultater'!O35</f>
        <v/>
      </c>
      <c r="C42" s="256" t="str">
        <f t="shared" ca="1" si="27"/>
        <v/>
      </c>
      <c r="D42" s="257"/>
      <c r="E42" s="258"/>
      <c r="F42" s="258"/>
      <c r="G42" s="259"/>
      <c r="H42" s="243" t="str">
        <f t="shared" si="1"/>
        <v/>
      </c>
      <c r="I42" s="243">
        <f t="shared" si="2"/>
        <v>0</v>
      </c>
      <c r="J42" s="257"/>
      <c r="K42" s="258"/>
      <c r="L42" s="258"/>
      <c r="M42" s="259"/>
      <c r="N42" s="243" t="str">
        <f t="shared" si="3"/>
        <v/>
      </c>
      <c r="O42" s="244">
        <f t="shared" si="4"/>
        <v>0</v>
      </c>
      <c r="P42" s="257"/>
      <c r="Q42" s="258"/>
      <c r="R42" s="258"/>
      <c r="S42" s="259"/>
      <c r="T42" s="245" t="str">
        <f t="shared" si="5"/>
        <v/>
      </c>
      <c r="U42" s="244">
        <f t="shared" si="6"/>
        <v>0</v>
      </c>
      <c r="V42" s="257"/>
      <c r="W42" s="258"/>
      <c r="X42" s="258"/>
      <c r="Y42" s="259"/>
      <c r="Z42" s="243" t="str">
        <f t="shared" si="7"/>
        <v/>
      </c>
      <c r="AA42" s="244">
        <f t="shared" si="8"/>
        <v>0</v>
      </c>
      <c r="AB42" s="257"/>
      <c r="AC42" s="258"/>
      <c r="AD42" s="258"/>
      <c r="AE42" s="259"/>
      <c r="AF42" s="243" t="str">
        <f t="shared" si="9"/>
        <v/>
      </c>
      <c r="AG42" s="244">
        <f t="shared" si="10"/>
        <v>0</v>
      </c>
      <c r="AH42" s="257"/>
      <c r="AI42" s="258"/>
      <c r="AJ42" s="258"/>
      <c r="AK42" s="259"/>
      <c r="AL42" s="243" t="str">
        <f t="shared" si="11"/>
        <v/>
      </c>
      <c r="AM42" s="244">
        <f t="shared" si="12"/>
        <v>0</v>
      </c>
      <c r="AN42" s="257"/>
      <c r="AO42" s="258"/>
      <c r="AP42" s="258"/>
      <c r="AQ42" s="259"/>
      <c r="AR42" s="244" t="str">
        <f t="shared" si="13"/>
        <v/>
      </c>
      <c r="AS42" s="243">
        <f t="shared" si="14"/>
        <v>0</v>
      </c>
      <c r="AT42" s="260" t="str">
        <f t="shared" si="15"/>
        <v/>
      </c>
      <c r="AU42" s="243" t="e">
        <f t="shared" si="16"/>
        <v>#VALUE!</v>
      </c>
      <c r="AV42" s="260" t="str">
        <f ca="1">IF(ISNUMBER(A42),'Udregning af resultater'!AI35,"")</f>
        <v/>
      </c>
      <c r="AW42" s="260" t="str">
        <f ca="1">IF(ISNUMBER(A42),'Udregning af resultater'!AJ35,"")</f>
        <v/>
      </c>
      <c r="AX42" s="261"/>
      <c r="AY42" s="262"/>
      <c r="AZ42" s="262"/>
      <c r="BA42" s="263"/>
      <c r="BB42" s="245" t="str">
        <f t="shared" si="17"/>
        <v/>
      </c>
      <c r="BC42" s="260">
        <f t="shared" si="18"/>
        <v>0</v>
      </c>
      <c r="BD42" s="261"/>
      <c r="BE42" s="262"/>
      <c r="BF42" s="262"/>
      <c r="BG42" s="263"/>
      <c r="BH42" s="243" t="str">
        <f t="shared" si="19"/>
        <v/>
      </c>
      <c r="BI42" s="260">
        <f t="shared" si="20"/>
        <v>0</v>
      </c>
      <c r="BJ42" s="261"/>
      <c r="BK42" s="262"/>
      <c r="BL42" s="262"/>
      <c r="BM42" s="263"/>
      <c r="BN42" s="243" t="str">
        <f t="shared" si="21"/>
        <v/>
      </c>
      <c r="BO42" s="260">
        <f t="shared" si="22"/>
        <v>0</v>
      </c>
      <c r="BP42" s="261"/>
      <c r="BQ42" s="262"/>
      <c r="BR42" s="262"/>
      <c r="BS42" s="263"/>
      <c r="BT42" s="243" t="str">
        <f t="shared" si="23"/>
        <v/>
      </c>
      <c r="BU42" s="260">
        <f t="shared" si="24"/>
        <v>0</v>
      </c>
      <c r="BV42" s="261"/>
      <c r="BW42" s="264"/>
      <c r="BX42" s="264"/>
      <c r="BY42" s="264"/>
      <c r="BZ42" s="265"/>
      <c r="CA42" s="264"/>
      <c r="CB42" s="266"/>
      <c r="CC42" s="266"/>
      <c r="CD42" s="267"/>
      <c r="CE42" s="213" t="str">
        <f t="shared" si="25"/>
        <v/>
      </c>
      <c r="CF42" s="260">
        <f t="shared" si="26"/>
        <v>0</v>
      </c>
      <c r="CG42" s="278"/>
      <c r="CH42" s="60">
        <f t="shared" si="0"/>
        <v>0</v>
      </c>
    </row>
    <row r="43" spans="1:86" s="254" customFormat="1" ht="14.1" customHeight="1" x14ac:dyDescent="0.3">
      <c r="A43" s="255" t="str">
        <f ca="1">'Udregning af resultater'!N36</f>
        <v/>
      </c>
      <c r="B43" s="238" t="str">
        <f ca="1">'Udregning af resultater'!O36</f>
        <v/>
      </c>
      <c r="C43" s="256" t="str">
        <f t="shared" ca="1" si="27"/>
        <v/>
      </c>
      <c r="D43" s="257"/>
      <c r="E43" s="258"/>
      <c r="F43" s="258"/>
      <c r="G43" s="259"/>
      <c r="H43" s="243" t="str">
        <f t="shared" si="1"/>
        <v/>
      </c>
      <c r="I43" s="243">
        <f t="shared" si="2"/>
        <v>0</v>
      </c>
      <c r="J43" s="257"/>
      <c r="K43" s="258"/>
      <c r="L43" s="258"/>
      <c r="M43" s="259"/>
      <c r="N43" s="243" t="str">
        <f t="shared" si="3"/>
        <v/>
      </c>
      <c r="O43" s="244">
        <f t="shared" si="4"/>
        <v>0</v>
      </c>
      <c r="P43" s="257"/>
      <c r="Q43" s="258"/>
      <c r="R43" s="258"/>
      <c r="S43" s="259"/>
      <c r="T43" s="245" t="str">
        <f t="shared" si="5"/>
        <v/>
      </c>
      <c r="U43" s="244">
        <f t="shared" si="6"/>
        <v>0</v>
      </c>
      <c r="V43" s="257"/>
      <c r="W43" s="258"/>
      <c r="X43" s="258"/>
      <c r="Y43" s="259"/>
      <c r="Z43" s="243" t="str">
        <f t="shared" si="7"/>
        <v/>
      </c>
      <c r="AA43" s="244">
        <f t="shared" si="8"/>
        <v>0</v>
      </c>
      <c r="AB43" s="257"/>
      <c r="AC43" s="258"/>
      <c r="AD43" s="258"/>
      <c r="AE43" s="259"/>
      <c r="AF43" s="243" t="str">
        <f t="shared" si="9"/>
        <v/>
      </c>
      <c r="AG43" s="244">
        <f t="shared" si="10"/>
        <v>0</v>
      </c>
      <c r="AH43" s="257"/>
      <c r="AI43" s="258"/>
      <c r="AJ43" s="258"/>
      <c r="AK43" s="259"/>
      <c r="AL43" s="243" t="str">
        <f t="shared" si="11"/>
        <v/>
      </c>
      <c r="AM43" s="244">
        <f t="shared" si="12"/>
        <v>0</v>
      </c>
      <c r="AN43" s="257"/>
      <c r="AO43" s="258"/>
      <c r="AP43" s="258"/>
      <c r="AQ43" s="259"/>
      <c r="AR43" s="244" t="str">
        <f t="shared" si="13"/>
        <v/>
      </c>
      <c r="AS43" s="243">
        <f t="shared" si="14"/>
        <v>0</v>
      </c>
      <c r="AT43" s="260" t="str">
        <f t="shared" si="15"/>
        <v/>
      </c>
      <c r="AU43" s="243" t="e">
        <f t="shared" si="16"/>
        <v>#VALUE!</v>
      </c>
      <c r="AV43" s="260" t="str">
        <f ca="1">IF(ISNUMBER(A43),'Udregning af resultater'!AI36,"")</f>
        <v/>
      </c>
      <c r="AW43" s="260" t="str">
        <f ca="1">IF(ISNUMBER(A43),'Udregning af resultater'!AJ36,"")</f>
        <v/>
      </c>
      <c r="AX43" s="261"/>
      <c r="AY43" s="262"/>
      <c r="AZ43" s="262"/>
      <c r="BA43" s="263"/>
      <c r="BB43" s="245" t="str">
        <f t="shared" si="17"/>
        <v/>
      </c>
      <c r="BC43" s="260">
        <f t="shared" si="18"/>
        <v>0</v>
      </c>
      <c r="BD43" s="261"/>
      <c r="BE43" s="262"/>
      <c r="BF43" s="262"/>
      <c r="BG43" s="263"/>
      <c r="BH43" s="243" t="str">
        <f t="shared" si="19"/>
        <v/>
      </c>
      <c r="BI43" s="260">
        <f t="shared" si="20"/>
        <v>0</v>
      </c>
      <c r="BJ43" s="261"/>
      <c r="BK43" s="262"/>
      <c r="BL43" s="262"/>
      <c r="BM43" s="263"/>
      <c r="BN43" s="243" t="str">
        <f t="shared" si="21"/>
        <v/>
      </c>
      <c r="BO43" s="260">
        <f t="shared" si="22"/>
        <v>0</v>
      </c>
      <c r="BP43" s="261"/>
      <c r="BQ43" s="262"/>
      <c r="BR43" s="262"/>
      <c r="BS43" s="263"/>
      <c r="BT43" s="243" t="str">
        <f t="shared" si="23"/>
        <v/>
      </c>
      <c r="BU43" s="260">
        <f t="shared" si="24"/>
        <v>0</v>
      </c>
      <c r="BV43" s="261"/>
      <c r="BW43" s="264"/>
      <c r="BX43" s="264"/>
      <c r="BY43" s="264"/>
      <c r="BZ43" s="265"/>
      <c r="CA43" s="264"/>
      <c r="CB43" s="266"/>
      <c r="CC43" s="266"/>
      <c r="CD43" s="267"/>
      <c r="CE43" s="213" t="str">
        <f t="shared" si="25"/>
        <v/>
      </c>
      <c r="CF43" s="260">
        <f t="shared" si="26"/>
        <v>0</v>
      </c>
      <c r="CG43" s="278"/>
      <c r="CH43" s="60">
        <f t="shared" si="0"/>
        <v>0</v>
      </c>
    </row>
    <row r="44" spans="1:86" s="254" customFormat="1" ht="14.1" customHeight="1" x14ac:dyDescent="0.3">
      <c r="A44" s="255" t="str">
        <f ca="1">'Udregning af resultater'!N37</f>
        <v/>
      </c>
      <c r="B44" s="238" t="str">
        <f ca="1">'Udregning af resultater'!O37</f>
        <v/>
      </c>
      <c r="C44" s="256" t="str">
        <f t="shared" ca="1" si="27"/>
        <v/>
      </c>
      <c r="D44" s="257"/>
      <c r="E44" s="258"/>
      <c r="F44" s="258"/>
      <c r="G44" s="259"/>
      <c r="H44" s="243" t="str">
        <f t="shared" si="1"/>
        <v/>
      </c>
      <c r="I44" s="243">
        <f t="shared" si="2"/>
        <v>0</v>
      </c>
      <c r="J44" s="257"/>
      <c r="K44" s="258"/>
      <c r="L44" s="258"/>
      <c r="M44" s="259"/>
      <c r="N44" s="243" t="str">
        <f t="shared" si="3"/>
        <v/>
      </c>
      <c r="O44" s="244">
        <f t="shared" si="4"/>
        <v>0</v>
      </c>
      <c r="P44" s="257"/>
      <c r="Q44" s="258"/>
      <c r="R44" s="258"/>
      <c r="S44" s="259"/>
      <c r="T44" s="245" t="str">
        <f t="shared" si="5"/>
        <v/>
      </c>
      <c r="U44" s="244">
        <f t="shared" si="6"/>
        <v>0</v>
      </c>
      <c r="V44" s="257"/>
      <c r="W44" s="258"/>
      <c r="X44" s="258"/>
      <c r="Y44" s="259"/>
      <c r="Z44" s="243" t="str">
        <f t="shared" si="7"/>
        <v/>
      </c>
      <c r="AA44" s="244">
        <f t="shared" si="8"/>
        <v>0</v>
      </c>
      <c r="AB44" s="257"/>
      <c r="AC44" s="258"/>
      <c r="AD44" s="258"/>
      <c r="AE44" s="259"/>
      <c r="AF44" s="243" t="str">
        <f t="shared" si="9"/>
        <v/>
      </c>
      <c r="AG44" s="244">
        <f t="shared" si="10"/>
        <v>0</v>
      </c>
      <c r="AH44" s="257"/>
      <c r="AI44" s="258"/>
      <c r="AJ44" s="258"/>
      <c r="AK44" s="259"/>
      <c r="AL44" s="243" t="str">
        <f t="shared" si="11"/>
        <v/>
      </c>
      <c r="AM44" s="244">
        <f t="shared" si="12"/>
        <v>0</v>
      </c>
      <c r="AN44" s="257"/>
      <c r="AO44" s="258"/>
      <c r="AP44" s="258"/>
      <c r="AQ44" s="259"/>
      <c r="AR44" s="244" t="str">
        <f t="shared" si="13"/>
        <v/>
      </c>
      <c r="AS44" s="243">
        <f t="shared" si="14"/>
        <v>0</v>
      </c>
      <c r="AT44" s="260" t="str">
        <f t="shared" si="15"/>
        <v/>
      </c>
      <c r="AU44" s="243" t="e">
        <f t="shared" si="16"/>
        <v>#VALUE!</v>
      </c>
      <c r="AV44" s="260" t="str">
        <f ca="1">IF(ISNUMBER(A44),'Udregning af resultater'!AI37,"")</f>
        <v/>
      </c>
      <c r="AW44" s="260" t="str">
        <f ca="1">IF(ISNUMBER(A44),'Udregning af resultater'!AJ37,"")</f>
        <v/>
      </c>
      <c r="AX44" s="261"/>
      <c r="AY44" s="262"/>
      <c r="AZ44" s="262"/>
      <c r="BA44" s="263"/>
      <c r="BB44" s="245" t="str">
        <f t="shared" si="17"/>
        <v/>
      </c>
      <c r="BC44" s="260">
        <f t="shared" si="18"/>
        <v>0</v>
      </c>
      <c r="BD44" s="261"/>
      <c r="BE44" s="262"/>
      <c r="BF44" s="262"/>
      <c r="BG44" s="263"/>
      <c r="BH44" s="243" t="str">
        <f t="shared" si="19"/>
        <v/>
      </c>
      <c r="BI44" s="260">
        <f t="shared" si="20"/>
        <v>0</v>
      </c>
      <c r="BJ44" s="261"/>
      <c r="BK44" s="262"/>
      <c r="BL44" s="262"/>
      <c r="BM44" s="263"/>
      <c r="BN44" s="243" t="str">
        <f t="shared" si="21"/>
        <v/>
      </c>
      <c r="BO44" s="260">
        <f t="shared" si="22"/>
        <v>0</v>
      </c>
      <c r="BP44" s="261"/>
      <c r="BQ44" s="262"/>
      <c r="BR44" s="262"/>
      <c r="BS44" s="263"/>
      <c r="BT44" s="243" t="str">
        <f t="shared" si="23"/>
        <v/>
      </c>
      <c r="BU44" s="260">
        <f t="shared" si="24"/>
        <v>0</v>
      </c>
      <c r="BV44" s="261"/>
      <c r="BW44" s="264"/>
      <c r="BX44" s="264"/>
      <c r="BY44" s="264"/>
      <c r="BZ44" s="265"/>
      <c r="CA44" s="264"/>
      <c r="CB44" s="266"/>
      <c r="CC44" s="266"/>
      <c r="CD44" s="267"/>
      <c r="CE44" s="213" t="str">
        <f t="shared" si="25"/>
        <v/>
      </c>
      <c r="CF44" s="260">
        <f t="shared" si="26"/>
        <v>0</v>
      </c>
      <c r="CG44" s="278"/>
      <c r="CH44" s="60">
        <f t="shared" si="0"/>
        <v>0</v>
      </c>
    </row>
    <row r="45" spans="1:86" s="254" customFormat="1" ht="14.1" customHeight="1" x14ac:dyDescent="0.3">
      <c r="A45" s="255" t="str">
        <f ca="1">'Udregning af resultater'!N38</f>
        <v/>
      </c>
      <c r="B45" s="238" t="str">
        <f ca="1">'Udregning af resultater'!O38</f>
        <v/>
      </c>
      <c r="C45" s="256" t="str">
        <f t="shared" ca="1" si="27"/>
        <v/>
      </c>
      <c r="D45" s="257"/>
      <c r="E45" s="258"/>
      <c r="F45" s="258"/>
      <c r="G45" s="259"/>
      <c r="H45" s="243" t="str">
        <f t="shared" si="1"/>
        <v/>
      </c>
      <c r="I45" s="243">
        <f t="shared" si="2"/>
        <v>0</v>
      </c>
      <c r="J45" s="257"/>
      <c r="K45" s="258"/>
      <c r="L45" s="258"/>
      <c r="M45" s="259"/>
      <c r="N45" s="243" t="str">
        <f t="shared" si="3"/>
        <v/>
      </c>
      <c r="O45" s="244">
        <f t="shared" si="4"/>
        <v>0</v>
      </c>
      <c r="P45" s="257"/>
      <c r="Q45" s="258"/>
      <c r="R45" s="258"/>
      <c r="S45" s="259"/>
      <c r="T45" s="245" t="str">
        <f t="shared" si="5"/>
        <v/>
      </c>
      <c r="U45" s="244">
        <f t="shared" si="6"/>
        <v>0</v>
      </c>
      <c r="V45" s="257"/>
      <c r="W45" s="258"/>
      <c r="X45" s="258"/>
      <c r="Y45" s="259"/>
      <c r="Z45" s="243" t="str">
        <f t="shared" si="7"/>
        <v/>
      </c>
      <c r="AA45" s="244">
        <f t="shared" si="8"/>
        <v>0</v>
      </c>
      <c r="AB45" s="257"/>
      <c r="AC45" s="258"/>
      <c r="AD45" s="258"/>
      <c r="AE45" s="259"/>
      <c r="AF45" s="243" t="str">
        <f t="shared" si="9"/>
        <v/>
      </c>
      <c r="AG45" s="244">
        <f t="shared" si="10"/>
        <v>0</v>
      </c>
      <c r="AH45" s="257"/>
      <c r="AI45" s="258"/>
      <c r="AJ45" s="258"/>
      <c r="AK45" s="259"/>
      <c r="AL45" s="243" t="str">
        <f t="shared" si="11"/>
        <v/>
      </c>
      <c r="AM45" s="244">
        <f t="shared" si="12"/>
        <v>0</v>
      </c>
      <c r="AN45" s="257"/>
      <c r="AO45" s="258"/>
      <c r="AP45" s="258"/>
      <c r="AQ45" s="259"/>
      <c r="AR45" s="244" t="str">
        <f t="shared" si="13"/>
        <v/>
      </c>
      <c r="AS45" s="243">
        <f t="shared" si="14"/>
        <v>0</v>
      </c>
      <c r="AT45" s="260" t="str">
        <f t="shared" si="15"/>
        <v/>
      </c>
      <c r="AU45" s="243" t="e">
        <f t="shared" si="16"/>
        <v>#VALUE!</v>
      </c>
      <c r="AV45" s="260" t="str">
        <f ca="1">IF(ISNUMBER(A45),'Udregning af resultater'!AI38,"")</f>
        <v/>
      </c>
      <c r="AW45" s="260" t="str">
        <f ca="1">IF(ISNUMBER(A45),'Udregning af resultater'!AJ38,"")</f>
        <v/>
      </c>
      <c r="AX45" s="261"/>
      <c r="AY45" s="262"/>
      <c r="AZ45" s="262"/>
      <c r="BA45" s="263"/>
      <c r="BB45" s="245" t="str">
        <f t="shared" si="17"/>
        <v/>
      </c>
      <c r="BC45" s="260">
        <f t="shared" si="18"/>
        <v>0</v>
      </c>
      <c r="BD45" s="261"/>
      <c r="BE45" s="262"/>
      <c r="BF45" s="262"/>
      <c r="BG45" s="263"/>
      <c r="BH45" s="243" t="str">
        <f t="shared" si="19"/>
        <v/>
      </c>
      <c r="BI45" s="260">
        <f t="shared" si="20"/>
        <v>0</v>
      </c>
      <c r="BJ45" s="261"/>
      <c r="BK45" s="262"/>
      <c r="BL45" s="262"/>
      <c r="BM45" s="263"/>
      <c r="BN45" s="243" t="str">
        <f t="shared" si="21"/>
        <v/>
      </c>
      <c r="BO45" s="260">
        <f t="shared" si="22"/>
        <v>0</v>
      </c>
      <c r="BP45" s="261"/>
      <c r="BQ45" s="262"/>
      <c r="BR45" s="262"/>
      <c r="BS45" s="263"/>
      <c r="BT45" s="243" t="str">
        <f t="shared" si="23"/>
        <v/>
      </c>
      <c r="BU45" s="260">
        <f t="shared" si="24"/>
        <v>0</v>
      </c>
      <c r="BV45" s="261"/>
      <c r="BW45" s="264"/>
      <c r="BX45" s="264"/>
      <c r="BY45" s="264"/>
      <c r="BZ45" s="271"/>
      <c r="CA45" s="264"/>
      <c r="CB45" s="266"/>
      <c r="CC45" s="266"/>
      <c r="CD45" s="267"/>
      <c r="CE45" s="213" t="str">
        <f t="shared" si="25"/>
        <v/>
      </c>
      <c r="CF45" s="260">
        <f t="shared" si="26"/>
        <v>0</v>
      </c>
      <c r="CG45" s="278"/>
      <c r="CH45" s="60">
        <f t="shared" ref="CH45" si="28">IFERROR(ROUND(AVERAGE(CG45:CG45),1),0)</f>
        <v>0</v>
      </c>
    </row>
    <row r="47" spans="1:86" x14ac:dyDescent="0.3">
      <c r="H47" s="162"/>
    </row>
    <row r="48" spans="1:86" x14ac:dyDescent="0.3">
      <c r="H48" s="16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3"/>
      <c r="B1" s="18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</row>
    <row r="2" spans="1:101" ht="21.75" customHeight="1" thickBot="1" x14ac:dyDescent="0.35">
      <c r="A2" s="183"/>
      <c r="B2" s="183"/>
      <c r="C2" s="157"/>
      <c r="D2" s="295" t="s">
        <v>126</v>
      </c>
      <c r="E2" s="296"/>
      <c r="F2" s="296"/>
      <c r="G2" s="296"/>
      <c r="H2" s="297"/>
      <c r="I2" s="206"/>
      <c r="J2" s="295" t="s">
        <v>127</v>
      </c>
      <c r="K2" s="296"/>
      <c r="L2" s="296"/>
      <c r="M2" s="296"/>
      <c r="N2" s="297"/>
      <c r="O2" s="206"/>
      <c r="P2" s="295" t="s">
        <v>128</v>
      </c>
      <c r="Q2" s="296"/>
      <c r="R2" s="296"/>
      <c r="S2" s="296"/>
      <c r="T2" s="297"/>
      <c r="U2" s="206"/>
      <c r="V2" s="295" t="s">
        <v>130</v>
      </c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7"/>
      <c r="AU2" s="205"/>
      <c r="AV2" s="228" t="s">
        <v>131</v>
      </c>
      <c r="AW2" s="229" t="s">
        <v>132</v>
      </c>
      <c r="AX2" s="295" t="s">
        <v>133</v>
      </c>
      <c r="AY2" s="296"/>
      <c r="AZ2" s="296"/>
      <c r="BA2" s="296"/>
      <c r="BB2" s="297"/>
      <c r="BC2" s="206"/>
      <c r="BD2" s="295" t="s">
        <v>134</v>
      </c>
      <c r="BE2" s="296"/>
      <c r="BF2" s="296"/>
      <c r="BG2" s="296"/>
      <c r="BH2" s="297"/>
      <c r="BI2" s="206"/>
      <c r="BJ2" s="295" t="s">
        <v>135</v>
      </c>
      <c r="BK2" s="296"/>
      <c r="BL2" s="296"/>
      <c r="BM2" s="296"/>
      <c r="BN2" s="297"/>
      <c r="BO2" s="206"/>
      <c r="BP2" s="295" t="s">
        <v>136</v>
      </c>
      <c r="BQ2" s="296"/>
      <c r="BR2" s="296"/>
      <c r="BS2" s="296"/>
      <c r="BT2" s="297"/>
      <c r="BU2" s="206"/>
      <c r="BV2" s="295" t="s">
        <v>137</v>
      </c>
      <c r="BW2" s="296"/>
      <c r="BX2" s="296"/>
      <c r="BY2" s="296"/>
      <c r="BZ2" s="296"/>
      <c r="CA2" s="296"/>
      <c r="CB2" s="296"/>
      <c r="CC2" s="296"/>
      <c r="CD2" s="296"/>
      <c r="CE2" s="297"/>
      <c r="CF2" s="206"/>
      <c r="CG2" s="207" t="s">
        <v>101</v>
      </c>
      <c r="CH2" s="220"/>
      <c r="CI2" s="217"/>
      <c r="CJ2" s="223"/>
      <c r="CK2" s="223"/>
      <c r="CL2" s="223"/>
      <c r="CM2" s="223"/>
      <c r="CN2" s="223"/>
      <c r="CO2" s="212"/>
      <c r="CP2" s="223"/>
      <c r="CQ2" s="223"/>
      <c r="CR2" s="223"/>
      <c r="CS2" s="212"/>
      <c r="CT2" s="217"/>
      <c r="CU2" s="215"/>
      <c r="CV2" s="215"/>
      <c r="CW2" s="215"/>
    </row>
    <row r="3" spans="1:101" ht="26.1" customHeight="1" x14ac:dyDescent="0.3">
      <c r="A3" s="183"/>
      <c r="B3" s="183"/>
      <c r="C3" s="157"/>
      <c r="D3" s="303" t="str">
        <f>'Udregning af resultater'!$AA46</f>
        <v>Dommer mangler</v>
      </c>
      <c r="E3" s="330" t="str">
        <f>'Udregning af resultater'!$AA47</f>
        <v>Dommer mangler</v>
      </c>
      <c r="F3" s="330" t="str">
        <f>'Udregning af resultater'!$AA48</f>
        <v>Dommer mangler</v>
      </c>
      <c r="G3" s="330" t="str">
        <f>'Udregning af resultater'!$AA49</f>
        <v>Dommer mangler</v>
      </c>
      <c r="H3" s="301" t="s">
        <v>126</v>
      </c>
      <c r="I3" s="184"/>
      <c r="J3" s="303" t="str">
        <f>'Udregning af resultater'!$AA50</f>
        <v>Dommer mangler</v>
      </c>
      <c r="K3" s="330" t="str">
        <f>'Udregning af resultater'!$AA51</f>
        <v>Dommer mangler</v>
      </c>
      <c r="L3" s="330" t="str">
        <f>'Udregning af resultater'!$AA52</f>
        <v>Dommer mangler</v>
      </c>
      <c r="M3" s="330" t="str">
        <f>'Udregning af resultater'!$AA53</f>
        <v>Dommer mangler</v>
      </c>
      <c r="N3" s="300" t="s">
        <v>127</v>
      </c>
      <c r="O3" s="184"/>
      <c r="P3" s="303" t="str">
        <f>'Udregning af resultater'!$AA54</f>
        <v>Dommer mangler</v>
      </c>
      <c r="Q3" s="330" t="str">
        <f>'Udregning af resultater'!$AA55</f>
        <v>Dommer mangler</v>
      </c>
      <c r="R3" s="330" t="str">
        <f>'Udregning af resultater'!$AA56</f>
        <v>Dommer mangler</v>
      </c>
      <c r="S3" s="330" t="str">
        <f>'Udregning af resultater'!$AA57</f>
        <v>Dommer mangler</v>
      </c>
      <c r="T3" s="308" t="s">
        <v>128</v>
      </c>
      <c r="U3" s="184"/>
      <c r="V3" s="303" t="str">
        <f>'Udregning af resultater'!$AA58</f>
        <v>Dommer mangler</v>
      </c>
      <c r="W3" s="330" t="str">
        <f>'Udregning af resultater'!$AA59</f>
        <v>Dommer mangler</v>
      </c>
      <c r="X3" s="330" t="str">
        <f>'Udregning af resultater'!$AA60</f>
        <v>Dommer mangler</v>
      </c>
      <c r="Y3" s="330" t="str">
        <f>'Udregning af resultater'!$AA61</f>
        <v>Dommer mangler</v>
      </c>
      <c r="Z3" s="311" t="s">
        <v>55</v>
      </c>
      <c r="AA3" s="184"/>
      <c r="AB3" s="303" t="str">
        <f>'Udregning af resultater'!$AA58</f>
        <v>Dommer mangler</v>
      </c>
      <c r="AC3" s="330" t="str">
        <f>'Udregning af resultater'!$AA59</f>
        <v>Dommer mangler</v>
      </c>
      <c r="AD3" s="330" t="str">
        <f>'Udregning af resultater'!$AA60</f>
        <v>Dommer mangler</v>
      </c>
      <c r="AE3" s="330" t="str">
        <f>'Udregning af resultater'!$AA61</f>
        <v>Dommer mangler</v>
      </c>
      <c r="AF3" s="311" t="s">
        <v>56</v>
      </c>
      <c r="AG3" s="184"/>
      <c r="AH3" s="303" t="str">
        <f>'Udregning af resultater'!$AA58</f>
        <v>Dommer mangler</v>
      </c>
      <c r="AI3" s="330" t="str">
        <f>'Udregning af resultater'!$AA59</f>
        <v>Dommer mangler</v>
      </c>
      <c r="AJ3" s="330" t="str">
        <f>'Udregning af resultater'!$AA60</f>
        <v>Dommer mangler</v>
      </c>
      <c r="AK3" s="330" t="str">
        <f>'Udregning af resultater'!$AA61</f>
        <v>Dommer mangler</v>
      </c>
      <c r="AL3" s="300" t="s">
        <v>57</v>
      </c>
      <c r="AM3" s="184"/>
      <c r="AN3" s="303" t="str">
        <f>'Udregning af resultater'!$AA58</f>
        <v>Dommer mangler</v>
      </c>
      <c r="AO3" s="330" t="str">
        <f>'Udregning af resultater'!$AA59</f>
        <v>Dommer mangler</v>
      </c>
      <c r="AP3" s="330" t="str">
        <f>'Udregning af resultater'!$AA60</f>
        <v>Dommer mangler</v>
      </c>
      <c r="AQ3" s="330" t="str">
        <f>'Udregning af resultater'!$AA61</f>
        <v>Dommer mangler</v>
      </c>
      <c r="AR3" s="316" t="s">
        <v>58</v>
      </c>
      <c r="AS3" s="329" t="s">
        <v>105</v>
      </c>
      <c r="AT3" s="311" t="s">
        <v>103</v>
      </c>
      <c r="AU3" s="338" t="s">
        <v>104</v>
      </c>
      <c r="AV3" s="218"/>
      <c r="AW3" s="186"/>
      <c r="AX3" s="303" t="str">
        <f>'Udregning af resultater'!$AA70</f>
        <v>Dommer mangler</v>
      </c>
      <c r="AY3" s="330" t="str">
        <f>'Udregning af resultater'!$AA71</f>
        <v>Dommer mangler</v>
      </c>
      <c r="AZ3" s="330" t="str">
        <f>'Udregning af resultater'!$AA72</f>
        <v>Dommer mangler</v>
      </c>
      <c r="BA3" s="330" t="str">
        <f>'Udregning af resultater'!$AA73</f>
        <v>Dommer mangler</v>
      </c>
      <c r="BB3" s="308" t="s">
        <v>133</v>
      </c>
      <c r="BC3" s="181"/>
      <c r="BD3" s="303" t="str">
        <f>'Udregning af resultater'!$AA74</f>
        <v>Dommer mangler</v>
      </c>
      <c r="BE3" s="330" t="str">
        <f>'Udregning af resultater'!$AA75</f>
        <v>Dommer mangler</v>
      </c>
      <c r="BF3" s="330" t="str">
        <f>'Udregning af resultater'!$AA76</f>
        <v>Dommer mangler</v>
      </c>
      <c r="BG3" s="330" t="str">
        <f>'Udregning af resultater'!$AA77</f>
        <v>Dommer mangler</v>
      </c>
      <c r="BH3" s="311" t="s">
        <v>134</v>
      </c>
      <c r="BI3" s="181"/>
      <c r="BJ3" s="303" t="str">
        <f>'Udregning af resultater'!$AA78</f>
        <v>Dommer mangler</v>
      </c>
      <c r="BK3" s="330" t="str">
        <f>'Udregning af resultater'!$AA79</f>
        <v>Dommer mangler</v>
      </c>
      <c r="BL3" s="330" t="str">
        <f>'Udregning af resultater'!$AA80</f>
        <v>Dommer mangler</v>
      </c>
      <c r="BM3" s="330" t="str">
        <f>'Udregning af resultater'!$AA81</f>
        <v>Dommer mangler</v>
      </c>
      <c r="BN3" s="311" t="s">
        <v>135</v>
      </c>
      <c r="BO3" s="187"/>
      <c r="BP3" s="303" t="str">
        <f>'Udregning af resultater'!$AA82</f>
        <v>Dommer mangler</v>
      </c>
      <c r="BQ3" s="330" t="str">
        <f>'Udregning af resultater'!$AA83</f>
        <v>Dommer mangler</v>
      </c>
      <c r="BR3" s="330" t="str">
        <f>'Udregning af resultater'!$AA84</f>
        <v>Dommer mangler</v>
      </c>
      <c r="BS3" s="330" t="str">
        <f>'Udregning af resultater'!$AA85</f>
        <v>Dommer mangler</v>
      </c>
      <c r="BT3" s="311" t="s">
        <v>136</v>
      </c>
      <c r="BU3" s="187"/>
      <c r="BV3" s="303" t="str">
        <f>'Udregning af resultater'!$AA86</f>
        <v>Dommer mangler</v>
      </c>
      <c r="BW3" s="330" t="str">
        <f>'Udregning af resultater'!$AA87</f>
        <v>Dommer mangler</v>
      </c>
      <c r="BX3" s="330" t="str">
        <f>'Udregning af resultater'!$AA88</f>
        <v>Dommer mangler</v>
      </c>
      <c r="BY3" s="330" t="str">
        <f>'Udregning af resultater'!$AA89</f>
        <v>Dommer mangler</v>
      </c>
      <c r="BZ3" s="327"/>
      <c r="CA3" s="329" t="str">
        <f>'Udregning af resultater'!$AA86</f>
        <v>Dommer mangler</v>
      </c>
      <c r="CB3" s="330" t="str">
        <f>'Udregning af resultater'!$AA87</f>
        <v>Dommer mangler</v>
      </c>
      <c r="CC3" s="330" t="str">
        <f>'Udregning af resultater'!$AA88</f>
        <v>Dommer mangler</v>
      </c>
      <c r="CD3" s="330" t="str">
        <f>'Udregning af resultater'!$AA89</f>
        <v>Dommer mangler</v>
      </c>
      <c r="CE3" s="301" t="s">
        <v>137</v>
      </c>
      <c r="CF3" s="181"/>
      <c r="CG3" s="324" t="str">
        <f>IF(ISBLANK(Hovedmenu!F16),"",Hovedmenu!F16)</f>
        <v/>
      </c>
      <c r="CH3" s="335">
        <f>Hovedmenu!G16</f>
        <v>0</v>
      </c>
      <c r="CI3" s="224"/>
      <c r="CJ3" s="224"/>
      <c r="CK3" s="225"/>
      <c r="CL3" s="225"/>
      <c r="CM3" s="225"/>
      <c r="CN3" s="224"/>
      <c r="CO3" s="181"/>
      <c r="CP3" s="224"/>
      <c r="CQ3" s="225"/>
      <c r="CR3" s="225"/>
      <c r="CS3" s="181"/>
      <c r="CT3" s="224"/>
      <c r="CU3" s="215"/>
      <c r="CV3" s="215"/>
      <c r="CW3" s="215"/>
    </row>
    <row r="4" spans="1:101" ht="26.1" customHeight="1" x14ac:dyDescent="0.3">
      <c r="A4" s="158"/>
      <c r="B4" s="158"/>
      <c r="C4" s="157"/>
      <c r="D4" s="304"/>
      <c r="E4" s="330"/>
      <c r="F4" s="330"/>
      <c r="G4" s="330"/>
      <c r="H4" s="301"/>
      <c r="I4" s="184"/>
      <c r="J4" s="304"/>
      <c r="K4" s="330"/>
      <c r="L4" s="330"/>
      <c r="M4" s="330"/>
      <c r="N4" s="301"/>
      <c r="O4" s="184"/>
      <c r="P4" s="304"/>
      <c r="Q4" s="330"/>
      <c r="R4" s="330"/>
      <c r="S4" s="330"/>
      <c r="T4" s="332"/>
      <c r="U4" s="184"/>
      <c r="V4" s="304"/>
      <c r="W4" s="330"/>
      <c r="X4" s="330"/>
      <c r="Y4" s="330"/>
      <c r="Z4" s="311"/>
      <c r="AA4" s="184"/>
      <c r="AB4" s="304"/>
      <c r="AC4" s="330"/>
      <c r="AD4" s="330"/>
      <c r="AE4" s="330"/>
      <c r="AF4" s="311"/>
      <c r="AG4" s="184"/>
      <c r="AH4" s="304"/>
      <c r="AI4" s="330"/>
      <c r="AJ4" s="330"/>
      <c r="AK4" s="330"/>
      <c r="AL4" s="301"/>
      <c r="AM4" s="184"/>
      <c r="AN4" s="304"/>
      <c r="AO4" s="330"/>
      <c r="AP4" s="330"/>
      <c r="AQ4" s="330"/>
      <c r="AR4" s="316"/>
      <c r="AS4" s="316"/>
      <c r="AT4" s="311"/>
      <c r="AU4" s="339"/>
      <c r="AV4" s="218"/>
      <c r="AW4" s="186"/>
      <c r="AX4" s="304"/>
      <c r="AY4" s="330"/>
      <c r="AZ4" s="330"/>
      <c r="BA4" s="330"/>
      <c r="BB4" s="318"/>
      <c r="BC4" s="181"/>
      <c r="BD4" s="304"/>
      <c r="BE4" s="330"/>
      <c r="BF4" s="330"/>
      <c r="BG4" s="330"/>
      <c r="BH4" s="311"/>
      <c r="BI4" s="181"/>
      <c r="BJ4" s="304"/>
      <c r="BK4" s="330"/>
      <c r="BL4" s="330"/>
      <c r="BM4" s="330"/>
      <c r="BN4" s="311"/>
      <c r="BO4" s="187"/>
      <c r="BP4" s="304"/>
      <c r="BQ4" s="330"/>
      <c r="BR4" s="330"/>
      <c r="BS4" s="330"/>
      <c r="BT4" s="311"/>
      <c r="BU4" s="187"/>
      <c r="BV4" s="304"/>
      <c r="BW4" s="330"/>
      <c r="BX4" s="330"/>
      <c r="BY4" s="330"/>
      <c r="BZ4" s="327"/>
      <c r="CA4" s="316"/>
      <c r="CB4" s="330"/>
      <c r="CC4" s="330"/>
      <c r="CD4" s="330"/>
      <c r="CE4" s="301"/>
      <c r="CF4" s="181"/>
      <c r="CG4" s="325"/>
      <c r="CH4" s="336"/>
      <c r="CI4" s="224"/>
      <c r="CJ4" s="224"/>
      <c r="CK4" s="225"/>
      <c r="CL4" s="225"/>
      <c r="CM4" s="225"/>
      <c r="CN4" s="224"/>
      <c r="CO4" s="181"/>
      <c r="CP4" s="224"/>
      <c r="CQ4" s="225"/>
      <c r="CR4" s="225"/>
      <c r="CS4" s="181"/>
      <c r="CT4" s="224"/>
      <c r="CU4" s="215"/>
      <c r="CV4" s="215"/>
      <c r="CW4" s="215"/>
    </row>
    <row r="5" spans="1:101" ht="48" customHeight="1" x14ac:dyDescent="0.3">
      <c r="A5" s="299" t="s">
        <v>1</v>
      </c>
      <c r="B5" s="299"/>
      <c r="C5" s="157"/>
      <c r="D5" s="304"/>
      <c r="E5" s="330"/>
      <c r="F5" s="330"/>
      <c r="G5" s="330"/>
      <c r="H5" s="301"/>
      <c r="I5" s="184"/>
      <c r="J5" s="304"/>
      <c r="K5" s="330"/>
      <c r="L5" s="330"/>
      <c r="M5" s="330"/>
      <c r="N5" s="301"/>
      <c r="O5" s="184"/>
      <c r="P5" s="304"/>
      <c r="Q5" s="330"/>
      <c r="R5" s="330"/>
      <c r="S5" s="330"/>
      <c r="T5" s="332"/>
      <c r="U5" s="184"/>
      <c r="V5" s="304"/>
      <c r="W5" s="330"/>
      <c r="X5" s="330"/>
      <c r="Y5" s="330"/>
      <c r="Z5" s="311"/>
      <c r="AA5" s="184"/>
      <c r="AB5" s="304"/>
      <c r="AC5" s="330"/>
      <c r="AD5" s="330"/>
      <c r="AE5" s="330"/>
      <c r="AF5" s="311"/>
      <c r="AG5" s="184"/>
      <c r="AH5" s="304"/>
      <c r="AI5" s="330"/>
      <c r="AJ5" s="330"/>
      <c r="AK5" s="330"/>
      <c r="AL5" s="301"/>
      <c r="AM5" s="184"/>
      <c r="AN5" s="304"/>
      <c r="AO5" s="330"/>
      <c r="AP5" s="330"/>
      <c r="AQ5" s="330"/>
      <c r="AR5" s="316"/>
      <c r="AS5" s="316"/>
      <c r="AT5" s="311"/>
      <c r="AU5" s="339"/>
      <c r="AV5" s="218"/>
      <c r="AW5" s="186"/>
      <c r="AX5" s="304"/>
      <c r="AY5" s="330"/>
      <c r="AZ5" s="330"/>
      <c r="BA5" s="330"/>
      <c r="BB5" s="318"/>
      <c r="BC5" s="181"/>
      <c r="BD5" s="304"/>
      <c r="BE5" s="330"/>
      <c r="BF5" s="330"/>
      <c r="BG5" s="330"/>
      <c r="BH5" s="311"/>
      <c r="BI5" s="181"/>
      <c r="BJ5" s="304"/>
      <c r="BK5" s="330"/>
      <c r="BL5" s="330"/>
      <c r="BM5" s="330"/>
      <c r="BN5" s="311"/>
      <c r="BO5" s="187"/>
      <c r="BP5" s="304"/>
      <c r="BQ5" s="330"/>
      <c r="BR5" s="330"/>
      <c r="BS5" s="330"/>
      <c r="BT5" s="311"/>
      <c r="BU5" s="187"/>
      <c r="BV5" s="304"/>
      <c r="BW5" s="330"/>
      <c r="BX5" s="330"/>
      <c r="BY5" s="330"/>
      <c r="BZ5" s="327"/>
      <c r="CA5" s="316"/>
      <c r="CB5" s="330"/>
      <c r="CC5" s="330"/>
      <c r="CD5" s="330"/>
      <c r="CE5" s="301"/>
      <c r="CF5" s="181"/>
      <c r="CG5" s="325"/>
      <c r="CH5" s="336"/>
      <c r="CI5" s="224"/>
      <c r="CJ5" s="224"/>
      <c r="CK5" s="225"/>
      <c r="CL5" s="225"/>
      <c r="CM5" s="225"/>
      <c r="CN5" s="224"/>
      <c r="CO5" s="181"/>
      <c r="CP5" s="224"/>
      <c r="CQ5" s="225"/>
      <c r="CR5" s="225"/>
      <c r="CS5" s="181"/>
      <c r="CT5" s="224"/>
      <c r="CU5" s="215"/>
      <c r="CV5" s="215"/>
      <c r="CW5" s="215"/>
    </row>
    <row r="6" spans="1:101" ht="26.1" customHeight="1" x14ac:dyDescent="0.3">
      <c r="A6" s="189" t="s">
        <v>12</v>
      </c>
      <c r="B6" s="188" t="str">
        <f>IF(ISBLANK(Hovedmenu!B14),"",Hovedmenu!B14)</f>
        <v/>
      </c>
      <c r="C6" s="157"/>
      <c r="D6" s="304"/>
      <c r="E6" s="330"/>
      <c r="F6" s="330"/>
      <c r="G6" s="330"/>
      <c r="H6" s="301"/>
      <c r="I6" s="184"/>
      <c r="J6" s="304"/>
      <c r="K6" s="330"/>
      <c r="L6" s="330"/>
      <c r="M6" s="330"/>
      <c r="N6" s="301"/>
      <c r="O6" s="184"/>
      <c r="P6" s="304"/>
      <c r="Q6" s="330"/>
      <c r="R6" s="330"/>
      <c r="S6" s="330"/>
      <c r="T6" s="332"/>
      <c r="U6" s="184"/>
      <c r="V6" s="304"/>
      <c r="W6" s="330"/>
      <c r="X6" s="330"/>
      <c r="Y6" s="330"/>
      <c r="Z6" s="311"/>
      <c r="AA6" s="184"/>
      <c r="AB6" s="304"/>
      <c r="AC6" s="330"/>
      <c r="AD6" s="330"/>
      <c r="AE6" s="330"/>
      <c r="AF6" s="311"/>
      <c r="AG6" s="184"/>
      <c r="AH6" s="304"/>
      <c r="AI6" s="330"/>
      <c r="AJ6" s="330"/>
      <c r="AK6" s="330"/>
      <c r="AL6" s="301"/>
      <c r="AM6" s="184"/>
      <c r="AN6" s="304"/>
      <c r="AO6" s="330"/>
      <c r="AP6" s="330"/>
      <c r="AQ6" s="330"/>
      <c r="AR6" s="316"/>
      <c r="AS6" s="316"/>
      <c r="AT6" s="311"/>
      <c r="AU6" s="339"/>
      <c r="AV6" s="218"/>
      <c r="AW6" s="186"/>
      <c r="AX6" s="304"/>
      <c r="AY6" s="330"/>
      <c r="AZ6" s="330"/>
      <c r="BA6" s="330"/>
      <c r="BB6" s="318"/>
      <c r="BC6" s="181"/>
      <c r="BD6" s="304"/>
      <c r="BE6" s="330"/>
      <c r="BF6" s="330"/>
      <c r="BG6" s="330"/>
      <c r="BH6" s="311"/>
      <c r="BI6" s="181"/>
      <c r="BJ6" s="304"/>
      <c r="BK6" s="330"/>
      <c r="BL6" s="330"/>
      <c r="BM6" s="330"/>
      <c r="BN6" s="311"/>
      <c r="BO6" s="187"/>
      <c r="BP6" s="304"/>
      <c r="BQ6" s="330"/>
      <c r="BR6" s="330"/>
      <c r="BS6" s="330"/>
      <c r="BT6" s="311"/>
      <c r="BU6" s="187"/>
      <c r="BV6" s="304"/>
      <c r="BW6" s="330"/>
      <c r="BX6" s="330"/>
      <c r="BY6" s="330"/>
      <c r="BZ6" s="327"/>
      <c r="CA6" s="316"/>
      <c r="CB6" s="330"/>
      <c r="CC6" s="330"/>
      <c r="CD6" s="330"/>
      <c r="CE6" s="301"/>
      <c r="CF6" s="181"/>
      <c r="CG6" s="325"/>
      <c r="CH6" s="336"/>
      <c r="CI6" s="224"/>
      <c r="CJ6" s="224"/>
      <c r="CK6" s="225"/>
      <c r="CL6" s="225"/>
      <c r="CM6" s="225"/>
      <c r="CN6" s="224"/>
      <c r="CO6" s="181"/>
      <c r="CP6" s="224"/>
      <c r="CQ6" s="225"/>
      <c r="CR6" s="225"/>
      <c r="CS6" s="181"/>
      <c r="CT6" s="224"/>
      <c r="CU6" s="215"/>
      <c r="CV6" s="215"/>
      <c r="CW6" s="215"/>
    </row>
    <row r="7" spans="1:101" ht="26.1" customHeight="1" x14ac:dyDescent="0.3">
      <c r="A7" s="189" t="s">
        <v>23</v>
      </c>
      <c r="B7" s="188" t="str">
        <f>IF(ISBLANK(Hovedmenu!E14),"",Hovedmenu!E14)</f>
        <v/>
      </c>
      <c r="C7" s="157"/>
      <c r="D7" s="304"/>
      <c r="E7" s="330"/>
      <c r="F7" s="330"/>
      <c r="G7" s="330"/>
      <c r="H7" s="301"/>
      <c r="I7" s="184"/>
      <c r="J7" s="304"/>
      <c r="K7" s="330"/>
      <c r="L7" s="330"/>
      <c r="M7" s="330"/>
      <c r="N7" s="301"/>
      <c r="O7" s="184"/>
      <c r="P7" s="304"/>
      <c r="Q7" s="330"/>
      <c r="R7" s="330"/>
      <c r="S7" s="330"/>
      <c r="T7" s="332"/>
      <c r="U7" s="184"/>
      <c r="V7" s="304"/>
      <c r="W7" s="330"/>
      <c r="X7" s="330"/>
      <c r="Y7" s="330"/>
      <c r="Z7" s="311"/>
      <c r="AA7" s="184"/>
      <c r="AB7" s="304"/>
      <c r="AC7" s="330"/>
      <c r="AD7" s="330"/>
      <c r="AE7" s="330"/>
      <c r="AF7" s="311"/>
      <c r="AG7" s="184"/>
      <c r="AH7" s="304"/>
      <c r="AI7" s="330"/>
      <c r="AJ7" s="330"/>
      <c r="AK7" s="330"/>
      <c r="AL7" s="301"/>
      <c r="AM7" s="184"/>
      <c r="AN7" s="304"/>
      <c r="AO7" s="330"/>
      <c r="AP7" s="330"/>
      <c r="AQ7" s="330"/>
      <c r="AR7" s="316"/>
      <c r="AS7" s="316"/>
      <c r="AT7" s="311"/>
      <c r="AU7" s="339"/>
      <c r="AV7" s="218"/>
      <c r="AW7" s="186"/>
      <c r="AX7" s="304"/>
      <c r="AY7" s="330"/>
      <c r="AZ7" s="330"/>
      <c r="BA7" s="330"/>
      <c r="BB7" s="318"/>
      <c r="BC7" s="181"/>
      <c r="BD7" s="304"/>
      <c r="BE7" s="330"/>
      <c r="BF7" s="330"/>
      <c r="BG7" s="330"/>
      <c r="BH7" s="311"/>
      <c r="BI7" s="181"/>
      <c r="BJ7" s="304"/>
      <c r="BK7" s="330"/>
      <c r="BL7" s="330"/>
      <c r="BM7" s="330"/>
      <c r="BN7" s="311"/>
      <c r="BO7" s="187"/>
      <c r="BP7" s="304"/>
      <c r="BQ7" s="330"/>
      <c r="BR7" s="330"/>
      <c r="BS7" s="330"/>
      <c r="BT7" s="311"/>
      <c r="BU7" s="187"/>
      <c r="BV7" s="304"/>
      <c r="BW7" s="330"/>
      <c r="BX7" s="330"/>
      <c r="BY7" s="330"/>
      <c r="BZ7" s="327"/>
      <c r="CA7" s="316"/>
      <c r="CB7" s="330"/>
      <c r="CC7" s="330"/>
      <c r="CD7" s="330"/>
      <c r="CE7" s="301"/>
      <c r="CF7" s="181"/>
      <c r="CG7" s="325"/>
      <c r="CH7" s="336"/>
      <c r="CI7" s="224"/>
      <c r="CJ7" s="224"/>
      <c r="CK7" s="225"/>
      <c r="CL7" s="225"/>
      <c r="CM7" s="225"/>
      <c r="CN7" s="224"/>
      <c r="CO7" s="181"/>
      <c r="CP7" s="224"/>
      <c r="CQ7" s="225"/>
      <c r="CR7" s="225"/>
      <c r="CS7" s="181"/>
      <c r="CT7" s="224"/>
      <c r="CU7" s="215"/>
      <c r="CV7" s="215"/>
      <c r="CW7" s="215"/>
    </row>
    <row r="8" spans="1:101" ht="26.25" customHeight="1" thickBot="1" x14ac:dyDescent="0.35">
      <c r="A8" s="189" t="s">
        <v>22</v>
      </c>
      <c r="B8" s="190" t="str">
        <f>IF(ISBLANK(Hovedmenu!H14),"",Hovedmenu!H14)</f>
        <v/>
      </c>
      <c r="C8" s="56"/>
      <c r="D8" s="305"/>
      <c r="E8" s="331"/>
      <c r="F8" s="331"/>
      <c r="G8" s="331"/>
      <c r="H8" s="302"/>
      <c r="I8" s="159" t="s">
        <v>104</v>
      </c>
      <c r="J8" s="305"/>
      <c r="K8" s="331"/>
      <c r="L8" s="331"/>
      <c r="M8" s="331"/>
      <c r="N8" s="302"/>
      <c r="O8" s="159" t="s">
        <v>104</v>
      </c>
      <c r="P8" s="305"/>
      <c r="Q8" s="331"/>
      <c r="R8" s="331"/>
      <c r="S8" s="331"/>
      <c r="T8" s="333"/>
      <c r="U8" s="159" t="s">
        <v>104</v>
      </c>
      <c r="V8" s="305"/>
      <c r="W8" s="331"/>
      <c r="X8" s="331"/>
      <c r="Y8" s="331"/>
      <c r="Z8" s="312"/>
      <c r="AA8" s="159" t="s">
        <v>106</v>
      </c>
      <c r="AB8" s="305"/>
      <c r="AC8" s="331"/>
      <c r="AD8" s="331"/>
      <c r="AE8" s="331"/>
      <c r="AF8" s="312"/>
      <c r="AG8" s="159" t="s">
        <v>107</v>
      </c>
      <c r="AH8" s="305"/>
      <c r="AI8" s="331"/>
      <c r="AJ8" s="331"/>
      <c r="AK8" s="331"/>
      <c r="AL8" s="302"/>
      <c r="AM8" s="159" t="s">
        <v>108</v>
      </c>
      <c r="AN8" s="305"/>
      <c r="AO8" s="331"/>
      <c r="AP8" s="331"/>
      <c r="AQ8" s="331"/>
      <c r="AR8" s="317"/>
      <c r="AS8" s="317"/>
      <c r="AT8" s="312"/>
      <c r="AU8" s="340"/>
      <c r="AV8" s="219"/>
      <c r="AW8" s="161"/>
      <c r="AX8" s="305"/>
      <c r="AY8" s="331"/>
      <c r="AZ8" s="331"/>
      <c r="BA8" s="331"/>
      <c r="BB8" s="319"/>
      <c r="BC8" s="159" t="s">
        <v>104</v>
      </c>
      <c r="BD8" s="305"/>
      <c r="BE8" s="331"/>
      <c r="BF8" s="331"/>
      <c r="BG8" s="331"/>
      <c r="BH8" s="312"/>
      <c r="BI8" s="159" t="s">
        <v>104</v>
      </c>
      <c r="BJ8" s="305"/>
      <c r="BK8" s="331"/>
      <c r="BL8" s="331"/>
      <c r="BM8" s="331"/>
      <c r="BN8" s="312"/>
      <c r="BO8" s="159" t="s">
        <v>104</v>
      </c>
      <c r="BP8" s="305"/>
      <c r="BQ8" s="331"/>
      <c r="BR8" s="331"/>
      <c r="BS8" s="331"/>
      <c r="BT8" s="312"/>
      <c r="BU8" s="159" t="s">
        <v>104</v>
      </c>
      <c r="BV8" s="305"/>
      <c r="BW8" s="331"/>
      <c r="BX8" s="331"/>
      <c r="BY8" s="331"/>
      <c r="BZ8" s="328"/>
      <c r="CA8" s="317"/>
      <c r="CB8" s="331"/>
      <c r="CC8" s="331"/>
      <c r="CD8" s="331"/>
      <c r="CE8" s="302"/>
      <c r="CF8" s="159" t="s">
        <v>104</v>
      </c>
      <c r="CG8" s="326"/>
      <c r="CH8" s="337"/>
      <c r="CI8" s="224"/>
      <c r="CJ8" s="224"/>
      <c r="CK8" s="225"/>
      <c r="CL8" s="225"/>
      <c r="CM8" s="225"/>
      <c r="CN8" s="224"/>
      <c r="CO8" s="182"/>
      <c r="CP8" s="224"/>
      <c r="CQ8" s="225"/>
      <c r="CR8" s="225"/>
      <c r="CS8" s="182"/>
      <c r="CT8" s="224"/>
      <c r="CU8" s="215"/>
      <c r="CV8" s="215"/>
      <c r="CW8" s="215"/>
    </row>
    <row r="9" spans="1:101" ht="14.1" customHeight="1" thickBot="1" x14ac:dyDescent="0.35">
      <c r="A9" s="154" t="s">
        <v>6</v>
      </c>
      <c r="B9" s="155" t="s">
        <v>54</v>
      </c>
      <c r="C9" s="154" t="s">
        <v>9</v>
      </c>
      <c r="D9" s="209"/>
      <c r="E9" s="209"/>
      <c r="F9" s="209"/>
      <c r="G9" s="209"/>
      <c r="H9" s="191" t="s">
        <v>129</v>
      </c>
      <c r="I9" s="209"/>
      <c r="J9" s="209"/>
      <c r="K9" s="209"/>
      <c r="L9" s="209"/>
      <c r="M9" s="209"/>
      <c r="N9" s="191" t="s">
        <v>129</v>
      </c>
      <c r="O9" s="156"/>
      <c r="P9" s="208"/>
      <c r="Q9" s="209"/>
      <c r="R9" s="209"/>
      <c r="S9" s="209"/>
      <c r="T9" s="236" t="s">
        <v>129</v>
      </c>
      <c r="U9" s="191"/>
      <c r="V9" s="208"/>
      <c r="W9" s="209"/>
      <c r="X9" s="209"/>
      <c r="Y9" s="209"/>
      <c r="Z9" s="191" t="s">
        <v>129</v>
      </c>
      <c r="AA9" s="156"/>
      <c r="AB9" s="208"/>
      <c r="AC9" s="209"/>
      <c r="AD9" s="209"/>
      <c r="AE9" s="209"/>
      <c r="AF9" s="191" t="s">
        <v>129</v>
      </c>
      <c r="AG9" s="156"/>
      <c r="AH9" s="208"/>
      <c r="AI9" s="209"/>
      <c r="AJ9" s="209"/>
      <c r="AK9" s="209"/>
      <c r="AL9" s="191" t="s">
        <v>129</v>
      </c>
      <c r="AM9" s="156"/>
      <c r="AN9" s="208"/>
      <c r="AO9" s="209"/>
      <c r="AP9" s="209"/>
      <c r="AQ9" s="209"/>
      <c r="AR9" s="209" t="s">
        <v>129</v>
      </c>
      <c r="AS9" s="209"/>
      <c r="AT9" s="191" t="s">
        <v>129</v>
      </c>
      <c r="AU9" s="156"/>
      <c r="AV9" s="156"/>
      <c r="AW9" s="208"/>
      <c r="AX9" s="208"/>
      <c r="AY9" s="209"/>
      <c r="AZ9" s="209"/>
      <c r="BA9" s="235"/>
      <c r="BB9" s="236" t="s">
        <v>129</v>
      </c>
      <c r="BC9" s="208"/>
      <c r="BD9" s="208"/>
      <c r="BE9" s="209"/>
      <c r="BF9" s="209"/>
      <c r="BG9" s="191"/>
      <c r="BH9" s="156" t="s">
        <v>129</v>
      </c>
      <c r="BI9" s="208"/>
      <c r="BJ9" s="208"/>
      <c r="BK9" s="209"/>
      <c r="BL9" s="209"/>
      <c r="BM9" s="235"/>
      <c r="BN9" s="236" t="s">
        <v>129</v>
      </c>
      <c r="BO9" s="208"/>
      <c r="BP9" s="209"/>
      <c r="BQ9" s="209"/>
      <c r="BR9" s="209"/>
      <c r="BS9" s="235"/>
      <c r="BT9" s="236" t="s">
        <v>129</v>
      </c>
      <c r="BU9" s="221"/>
      <c r="BV9" s="320" t="s">
        <v>138</v>
      </c>
      <c r="BW9" s="321"/>
      <c r="BX9" s="321"/>
      <c r="BY9" s="322"/>
      <c r="BZ9" s="222"/>
      <c r="CA9" s="323" t="s">
        <v>139</v>
      </c>
      <c r="CB9" s="321"/>
      <c r="CC9" s="321"/>
      <c r="CD9" s="334"/>
      <c r="CE9" s="156" t="s">
        <v>129</v>
      </c>
      <c r="CF9" s="209"/>
      <c r="CG9" s="156"/>
      <c r="CH9" s="208"/>
      <c r="CI9" s="226"/>
      <c r="CJ9" s="226"/>
      <c r="CK9" s="226"/>
      <c r="CL9" s="226"/>
      <c r="CM9" s="216"/>
      <c r="CN9" s="226"/>
      <c r="CO9" s="226"/>
      <c r="CP9" s="226"/>
      <c r="CQ9" s="226"/>
      <c r="CR9" s="216"/>
      <c r="CS9" s="216"/>
      <c r="CT9" s="216"/>
      <c r="CU9" s="215"/>
      <c r="CV9" s="215"/>
      <c r="CW9" s="215"/>
    </row>
    <row r="10" spans="1:101" s="254" customFormat="1" ht="14.1" customHeight="1" thickBot="1" x14ac:dyDescent="0.35">
      <c r="A10" s="237" t="str">
        <f ca="1">'Udregning af resultater'!S3</f>
        <v/>
      </c>
      <c r="B10" s="238" t="str">
        <f ca="1">'Udregning af resultater'!T3</f>
        <v/>
      </c>
      <c r="C10" s="239" t="str">
        <f ca="1">IF(ISNUMBER(A10),1,"")</f>
        <v/>
      </c>
      <c r="D10" s="240"/>
      <c r="E10" s="241"/>
      <c r="F10" s="241"/>
      <c r="G10" s="242"/>
      <c r="H10" s="243" t="str">
        <f>IFERROR(ROUND(AVERAGE(D10:G10),1),"")</f>
        <v/>
      </c>
      <c r="I10" s="246">
        <f>SUM(D10:G10)</f>
        <v>0</v>
      </c>
      <c r="J10" s="240"/>
      <c r="K10" s="241"/>
      <c r="L10" s="241"/>
      <c r="M10" s="242"/>
      <c r="N10" s="243" t="str">
        <f>IFERROR(ROUND(AVERAGE(J10:M10),1),"")</f>
        <v/>
      </c>
      <c r="O10" s="246">
        <f>SUM(J10:M10)</f>
        <v>0</v>
      </c>
      <c r="P10" s="240"/>
      <c r="Q10" s="241"/>
      <c r="R10" s="241"/>
      <c r="S10" s="242"/>
      <c r="T10" s="246" t="str">
        <f>IFERROR(ROUND(AVERAGE(P10:S10),1),"")</f>
        <v/>
      </c>
      <c r="U10" s="246">
        <f>SUM(P10:S10)</f>
        <v>0</v>
      </c>
      <c r="V10" s="240"/>
      <c r="W10" s="241"/>
      <c r="X10" s="241"/>
      <c r="Y10" s="242"/>
      <c r="Z10" s="243" t="str">
        <f>IFERROR(ROUND(AVERAGE(V10:Y10),1),"")</f>
        <v/>
      </c>
      <c r="AA10" s="246">
        <f>SUM(V10:Y10)</f>
        <v>0</v>
      </c>
      <c r="AB10" s="240"/>
      <c r="AC10" s="241"/>
      <c r="AD10" s="241"/>
      <c r="AE10" s="242"/>
      <c r="AF10" s="243" t="str">
        <f>IFERROR(ROUND(AVERAGE(AB10:AE10),1),"")</f>
        <v/>
      </c>
      <c r="AG10" s="246">
        <f>SUM(AB10:AE10)</f>
        <v>0</v>
      </c>
      <c r="AH10" s="240"/>
      <c r="AI10" s="241"/>
      <c r="AJ10" s="241"/>
      <c r="AK10" s="242"/>
      <c r="AL10" s="243" t="str">
        <f>IFERROR(ROUND(AVERAGE(AH10:AK10),1),"")</f>
        <v/>
      </c>
      <c r="AM10" s="246">
        <f>SUM(AH10:AK10)</f>
        <v>0</v>
      </c>
      <c r="AN10" s="240"/>
      <c r="AO10" s="241"/>
      <c r="AP10" s="241"/>
      <c r="AQ10" s="242"/>
      <c r="AR10" s="244" t="str">
        <f>IFERROR(ROUND(AVERAGE(AN10:AQ10),1),"")</f>
        <v/>
      </c>
      <c r="AS10" s="272">
        <f>SUM(AN10:AQ10)</f>
        <v>0</v>
      </c>
      <c r="AT10" s="273" t="str">
        <f>IFERROR(ROUND(AVERAGE(Z10,AF10,AL10,AR10),1),"")</f>
        <v/>
      </c>
      <c r="AU10" s="246" t="e">
        <f>SUM(V10:AQ10)-Z10-AF10-AL10</f>
        <v>#VALUE!</v>
      </c>
      <c r="AV10" s="274" t="str">
        <f ca="1">'Udregning af resultater'!M46</f>
        <v/>
      </c>
      <c r="AW10" s="274" t="str">
        <f ca="1">'Udregning af resultater'!M88</f>
        <v/>
      </c>
      <c r="AX10" s="247"/>
      <c r="AY10" s="248"/>
      <c r="AZ10" s="248"/>
      <c r="BA10" s="249"/>
      <c r="BB10" s="274" t="str">
        <f>IFERROR(ROUND(AVERAGE(AX10:BA10),1),"")</f>
        <v/>
      </c>
      <c r="BC10" s="246">
        <f>SUM(AX10:BA10)</f>
        <v>0</v>
      </c>
      <c r="BD10" s="247"/>
      <c r="BE10" s="248"/>
      <c r="BF10" s="248"/>
      <c r="BG10" s="249"/>
      <c r="BH10" s="243" t="str">
        <f>IFERROR(ROUND(AVERAGE(BD10:BG10),1),"")</f>
        <v/>
      </c>
      <c r="BI10" s="246">
        <f>SUM(BD10:BG10)</f>
        <v>0</v>
      </c>
      <c r="BJ10" s="247"/>
      <c r="BK10" s="248"/>
      <c r="BL10" s="248"/>
      <c r="BM10" s="249"/>
      <c r="BN10" s="243" t="str">
        <f>IFERROR(ROUND(AVERAGE(BJ10:BM10),1),"")</f>
        <v/>
      </c>
      <c r="BO10" s="246">
        <f>SUM(BJ10:BM10)</f>
        <v>0</v>
      </c>
      <c r="BP10" s="247"/>
      <c r="BQ10" s="248"/>
      <c r="BR10" s="248"/>
      <c r="BS10" s="249"/>
      <c r="BT10" s="243" t="str">
        <f>IFERROR(ROUND(AVERAGE(BP10:BS10),1),"")</f>
        <v/>
      </c>
      <c r="BU10" s="246">
        <f>SUM(BP10:BS10)</f>
        <v>0</v>
      </c>
      <c r="BV10" s="247"/>
      <c r="BW10" s="250"/>
      <c r="BX10" s="250"/>
      <c r="BY10" s="250"/>
      <c r="BZ10" s="280"/>
      <c r="CA10" s="250"/>
      <c r="CB10" s="252"/>
      <c r="CC10" s="252"/>
      <c r="CD10" s="253"/>
      <c r="CE10" s="213" t="str">
        <f>IFERROR(ROUND(AVERAGE(BV10:CD10),1),"")</f>
        <v/>
      </c>
      <c r="CF10" s="213"/>
      <c r="CG10" s="249"/>
      <c r="CH10" s="213">
        <f t="shared" ref="CH10:CH45" si="0">IFERROR(ROUND(AVERAGE(CG10:CG10),1),0)</f>
        <v>0</v>
      </c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</row>
    <row r="11" spans="1:101" s="254" customFormat="1" ht="14.1" customHeight="1" thickBot="1" x14ac:dyDescent="0.35">
      <c r="A11" s="237" t="str">
        <f ca="1">'Udregning af resultater'!S4</f>
        <v/>
      </c>
      <c r="B11" s="238" t="str">
        <f ca="1">'Udregning af resultater'!T4</f>
        <v/>
      </c>
      <c r="C11" s="256" t="str">
        <f ca="1">IF(ISNUMBER(A11),C10+1,"")</f>
        <v/>
      </c>
      <c r="D11" s="257"/>
      <c r="E11" s="258"/>
      <c r="F11" s="258"/>
      <c r="G11" s="259"/>
      <c r="H11" s="243" t="str">
        <f t="shared" ref="H11:H45" si="1">IFERROR(ROUND(AVERAGE(D11:G11),1),"")</f>
        <v/>
      </c>
      <c r="I11" s="274">
        <f t="shared" ref="I11:I45" si="2">SUM(D11:G11)</f>
        <v>0</v>
      </c>
      <c r="J11" s="257"/>
      <c r="K11" s="258"/>
      <c r="L11" s="258"/>
      <c r="M11" s="259"/>
      <c r="N11" s="243" t="str">
        <f t="shared" ref="N11:N45" si="3">IFERROR(ROUND(AVERAGE(J11:M11),1),"")</f>
        <v/>
      </c>
      <c r="O11" s="260">
        <f t="shared" ref="O11:O45" si="4">SUM(J11:M11)</f>
        <v>0</v>
      </c>
      <c r="P11" s="257"/>
      <c r="Q11" s="258"/>
      <c r="R11" s="258"/>
      <c r="S11" s="259"/>
      <c r="T11" s="260" t="str">
        <f t="shared" ref="T11:T45" si="5">IFERROR(ROUND(AVERAGE(P11:S11),1),"")</f>
        <v/>
      </c>
      <c r="U11" s="260">
        <f t="shared" ref="U11:U45" si="6">SUM(P11:S11)</f>
        <v>0</v>
      </c>
      <c r="V11" s="257"/>
      <c r="W11" s="258"/>
      <c r="X11" s="258"/>
      <c r="Y11" s="259"/>
      <c r="Z11" s="243" t="str">
        <f t="shared" ref="Z11:Z45" si="7">IFERROR(ROUND(AVERAGE(V11:Y11),1),"")</f>
        <v/>
      </c>
      <c r="AA11" s="260">
        <f t="shared" ref="AA11:AA45" si="8">SUM(V11:Y11)</f>
        <v>0</v>
      </c>
      <c r="AB11" s="257"/>
      <c r="AC11" s="258"/>
      <c r="AD11" s="258"/>
      <c r="AE11" s="259"/>
      <c r="AF11" s="243" t="str">
        <f t="shared" ref="AF11:AF45" si="9">IFERROR(ROUND(AVERAGE(AB11:AE11),1),"")</f>
        <v/>
      </c>
      <c r="AG11" s="260">
        <f t="shared" ref="AG11:AG45" si="10">SUM(AB11:AE11)</f>
        <v>0</v>
      </c>
      <c r="AH11" s="257"/>
      <c r="AI11" s="258"/>
      <c r="AJ11" s="258"/>
      <c r="AK11" s="259"/>
      <c r="AL11" s="243" t="str">
        <f t="shared" ref="AL11:AL45" si="11">IFERROR(ROUND(AVERAGE(AH11:AK11),1),"")</f>
        <v/>
      </c>
      <c r="AM11" s="260">
        <f t="shared" ref="AM11:AM45" si="12">SUM(AH11:AK11)</f>
        <v>0</v>
      </c>
      <c r="AN11" s="257"/>
      <c r="AO11" s="258"/>
      <c r="AP11" s="258"/>
      <c r="AQ11" s="259"/>
      <c r="AR11" s="244" t="str">
        <f t="shared" ref="AR11:AR45" si="13">IFERROR(ROUND(AVERAGE(AN11:AQ11),1),"")</f>
        <v/>
      </c>
      <c r="AS11" s="272">
        <f t="shared" ref="AS11:AS45" si="14">SUM(AN11:AQ11)</f>
        <v>0</v>
      </c>
      <c r="AT11" s="273" t="str">
        <f t="shared" ref="AT11:AT45" si="15">IFERROR(ROUND(AVERAGE(Z11,AF11,AL11,AR11),1),"")</f>
        <v/>
      </c>
      <c r="AU11" s="260" t="e">
        <f t="shared" ref="AU11:AU45" si="16">SUM(V11:AQ11)-Z11-AF11-AL11</f>
        <v>#VALUE!</v>
      </c>
      <c r="AV11" s="274" t="str">
        <f ca="1">'Udregning af resultater'!M47</f>
        <v/>
      </c>
      <c r="AW11" s="274" t="str">
        <f ca="1">'Udregning af resultater'!M89</f>
        <v/>
      </c>
      <c r="AX11" s="261"/>
      <c r="AY11" s="262"/>
      <c r="AZ11" s="262"/>
      <c r="BA11" s="263"/>
      <c r="BB11" s="260" t="str">
        <f t="shared" ref="BB11:BB45" si="17">IFERROR(ROUND(AVERAGE(AX11:BA11),1),"")</f>
        <v/>
      </c>
      <c r="BC11" s="260">
        <f t="shared" ref="BC11:BC45" si="18">SUM(AX11:BA11)</f>
        <v>0</v>
      </c>
      <c r="BD11" s="261"/>
      <c r="BE11" s="262"/>
      <c r="BF11" s="262"/>
      <c r="BG11" s="263"/>
      <c r="BH11" s="243" t="str">
        <f t="shared" ref="BH11:BH45" si="19">IFERROR(ROUND(AVERAGE(BD11:BG11),1),"")</f>
        <v/>
      </c>
      <c r="BI11" s="260">
        <f t="shared" ref="BI11:BI45" si="20">SUM(BD11:BG11)</f>
        <v>0</v>
      </c>
      <c r="BJ11" s="261"/>
      <c r="BK11" s="262"/>
      <c r="BL11" s="262"/>
      <c r="BM11" s="263"/>
      <c r="BN11" s="243" t="str">
        <f t="shared" ref="BN11:BN45" si="21">IFERROR(ROUND(AVERAGE(BJ11:BM11),1),"")</f>
        <v/>
      </c>
      <c r="BO11" s="260">
        <f t="shared" ref="BO11:BO45" si="22">SUM(BJ11:BM11)</f>
        <v>0</v>
      </c>
      <c r="BP11" s="261"/>
      <c r="BQ11" s="262"/>
      <c r="BR11" s="262"/>
      <c r="BS11" s="263"/>
      <c r="BT11" s="243" t="str">
        <f t="shared" ref="BT11:BT45" si="23">IFERROR(ROUND(AVERAGE(BP11:BS11),1),"")</f>
        <v/>
      </c>
      <c r="BU11" s="260">
        <f t="shared" ref="BU11:BU45" si="24">SUM(BP11:BS11)</f>
        <v>0</v>
      </c>
      <c r="BV11" s="261"/>
      <c r="BW11" s="264"/>
      <c r="BX11" s="264"/>
      <c r="BY11" s="264"/>
      <c r="BZ11" s="281"/>
      <c r="CA11" s="264"/>
      <c r="CB11" s="266"/>
      <c r="CC11" s="266"/>
      <c r="CD11" s="267"/>
      <c r="CE11" s="213" t="str">
        <f t="shared" ref="CE11:CE45" si="25">IFERROR(ROUND(AVERAGE(BV11:CD11),1),"")</f>
        <v/>
      </c>
      <c r="CF11" s="214"/>
      <c r="CG11" s="263"/>
      <c r="CH11" s="214">
        <f t="shared" si="0"/>
        <v>0</v>
      </c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</row>
    <row r="12" spans="1:101" s="254" customFormat="1" ht="14.1" customHeight="1" thickBot="1" x14ac:dyDescent="0.35">
      <c r="A12" s="237" t="str">
        <f ca="1">'Udregning af resultater'!S5</f>
        <v/>
      </c>
      <c r="B12" s="238" t="str">
        <f ca="1">'Udregning af resultater'!T5</f>
        <v/>
      </c>
      <c r="C12" s="256" t="str">
        <f t="shared" ref="C12:C45" ca="1" si="26">IF(ISNUMBER(A12),C11+1,"")</f>
        <v/>
      </c>
      <c r="D12" s="257"/>
      <c r="E12" s="258"/>
      <c r="F12" s="258"/>
      <c r="G12" s="259"/>
      <c r="H12" s="243" t="str">
        <f t="shared" si="1"/>
        <v/>
      </c>
      <c r="I12" s="274">
        <f t="shared" si="2"/>
        <v>0</v>
      </c>
      <c r="J12" s="257"/>
      <c r="K12" s="258"/>
      <c r="L12" s="258"/>
      <c r="M12" s="259"/>
      <c r="N12" s="243" t="str">
        <f t="shared" si="3"/>
        <v/>
      </c>
      <c r="O12" s="260">
        <f t="shared" si="4"/>
        <v>0</v>
      </c>
      <c r="P12" s="257"/>
      <c r="Q12" s="258"/>
      <c r="R12" s="258"/>
      <c r="S12" s="259"/>
      <c r="T12" s="260" t="str">
        <f t="shared" si="5"/>
        <v/>
      </c>
      <c r="U12" s="260">
        <f t="shared" si="6"/>
        <v>0</v>
      </c>
      <c r="V12" s="257"/>
      <c r="W12" s="258"/>
      <c r="X12" s="258"/>
      <c r="Y12" s="259"/>
      <c r="Z12" s="243" t="str">
        <f t="shared" si="7"/>
        <v/>
      </c>
      <c r="AA12" s="260">
        <f t="shared" si="8"/>
        <v>0</v>
      </c>
      <c r="AB12" s="257"/>
      <c r="AC12" s="258"/>
      <c r="AD12" s="258"/>
      <c r="AE12" s="259"/>
      <c r="AF12" s="243" t="str">
        <f t="shared" si="9"/>
        <v/>
      </c>
      <c r="AG12" s="260">
        <f t="shared" si="10"/>
        <v>0</v>
      </c>
      <c r="AH12" s="257"/>
      <c r="AI12" s="258"/>
      <c r="AJ12" s="258"/>
      <c r="AK12" s="259"/>
      <c r="AL12" s="243" t="str">
        <f t="shared" si="11"/>
        <v/>
      </c>
      <c r="AM12" s="260">
        <f t="shared" si="12"/>
        <v>0</v>
      </c>
      <c r="AN12" s="257"/>
      <c r="AO12" s="258"/>
      <c r="AP12" s="258"/>
      <c r="AQ12" s="259"/>
      <c r="AR12" s="244" t="str">
        <f t="shared" si="13"/>
        <v/>
      </c>
      <c r="AS12" s="272">
        <f t="shared" si="14"/>
        <v>0</v>
      </c>
      <c r="AT12" s="273" t="str">
        <f t="shared" si="15"/>
        <v/>
      </c>
      <c r="AU12" s="260" t="e">
        <f t="shared" si="16"/>
        <v>#VALUE!</v>
      </c>
      <c r="AV12" s="274" t="str">
        <f ca="1">'Udregning af resultater'!M48</f>
        <v/>
      </c>
      <c r="AW12" s="274" t="str">
        <f ca="1">'Udregning af resultater'!M90</f>
        <v/>
      </c>
      <c r="AX12" s="261"/>
      <c r="AY12" s="262"/>
      <c r="AZ12" s="262"/>
      <c r="BA12" s="263"/>
      <c r="BB12" s="260" t="str">
        <f t="shared" si="17"/>
        <v/>
      </c>
      <c r="BC12" s="260">
        <f t="shared" si="18"/>
        <v>0</v>
      </c>
      <c r="BD12" s="261"/>
      <c r="BE12" s="262"/>
      <c r="BF12" s="262"/>
      <c r="BG12" s="263"/>
      <c r="BH12" s="243" t="str">
        <f t="shared" si="19"/>
        <v/>
      </c>
      <c r="BI12" s="260">
        <f t="shared" si="20"/>
        <v>0</v>
      </c>
      <c r="BJ12" s="261"/>
      <c r="BK12" s="262"/>
      <c r="BL12" s="262"/>
      <c r="BM12" s="263"/>
      <c r="BN12" s="243" t="str">
        <f t="shared" si="21"/>
        <v/>
      </c>
      <c r="BO12" s="260">
        <f t="shared" si="22"/>
        <v>0</v>
      </c>
      <c r="BP12" s="261"/>
      <c r="BQ12" s="262"/>
      <c r="BR12" s="262"/>
      <c r="BS12" s="263"/>
      <c r="BT12" s="243" t="str">
        <f t="shared" si="23"/>
        <v/>
      </c>
      <c r="BU12" s="260">
        <f t="shared" si="24"/>
        <v>0</v>
      </c>
      <c r="BV12" s="261"/>
      <c r="BW12" s="264"/>
      <c r="BX12" s="264"/>
      <c r="BY12" s="264"/>
      <c r="BZ12" s="281"/>
      <c r="CA12" s="264"/>
      <c r="CB12" s="266"/>
      <c r="CC12" s="266"/>
      <c r="CD12" s="267"/>
      <c r="CE12" s="213" t="str">
        <f t="shared" si="25"/>
        <v/>
      </c>
      <c r="CF12" s="214"/>
      <c r="CG12" s="263"/>
      <c r="CH12" s="214">
        <f t="shared" si="0"/>
        <v>0</v>
      </c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</row>
    <row r="13" spans="1:101" s="254" customFormat="1" ht="14.1" customHeight="1" thickBot="1" x14ac:dyDescent="0.35">
      <c r="A13" s="237" t="str">
        <f ca="1">'Udregning af resultater'!S6</f>
        <v/>
      </c>
      <c r="B13" s="238" t="str">
        <f ca="1">'Udregning af resultater'!T6</f>
        <v/>
      </c>
      <c r="C13" s="256" t="str">
        <f t="shared" ca="1" si="26"/>
        <v/>
      </c>
      <c r="D13" s="257"/>
      <c r="E13" s="258"/>
      <c r="F13" s="258"/>
      <c r="G13" s="259"/>
      <c r="H13" s="243" t="str">
        <f t="shared" si="1"/>
        <v/>
      </c>
      <c r="I13" s="274">
        <f t="shared" si="2"/>
        <v>0</v>
      </c>
      <c r="J13" s="257"/>
      <c r="K13" s="258"/>
      <c r="L13" s="258"/>
      <c r="M13" s="259"/>
      <c r="N13" s="243" t="str">
        <f t="shared" si="3"/>
        <v/>
      </c>
      <c r="O13" s="260">
        <f t="shared" si="4"/>
        <v>0</v>
      </c>
      <c r="P13" s="257"/>
      <c r="Q13" s="258"/>
      <c r="R13" s="258"/>
      <c r="S13" s="259"/>
      <c r="T13" s="260" t="str">
        <f t="shared" si="5"/>
        <v/>
      </c>
      <c r="U13" s="260">
        <f t="shared" si="6"/>
        <v>0</v>
      </c>
      <c r="V13" s="257"/>
      <c r="W13" s="258"/>
      <c r="X13" s="258"/>
      <c r="Y13" s="259"/>
      <c r="Z13" s="243" t="str">
        <f t="shared" si="7"/>
        <v/>
      </c>
      <c r="AA13" s="260">
        <f t="shared" si="8"/>
        <v>0</v>
      </c>
      <c r="AB13" s="257"/>
      <c r="AC13" s="258"/>
      <c r="AD13" s="258"/>
      <c r="AE13" s="259"/>
      <c r="AF13" s="243" t="str">
        <f t="shared" si="9"/>
        <v/>
      </c>
      <c r="AG13" s="260">
        <f t="shared" si="10"/>
        <v>0</v>
      </c>
      <c r="AH13" s="257"/>
      <c r="AI13" s="258"/>
      <c r="AJ13" s="258"/>
      <c r="AK13" s="259"/>
      <c r="AL13" s="243" t="str">
        <f t="shared" si="11"/>
        <v/>
      </c>
      <c r="AM13" s="260">
        <f t="shared" si="12"/>
        <v>0</v>
      </c>
      <c r="AN13" s="257"/>
      <c r="AO13" s="258"/>
      <c r="AP13" s="258"/>
      <c r="AQ13" s="259"/>
      <c r="AR13" s="244" t="str">
        <f t="shared" si="13"/>
        <v/>
      </c>
      <c r="AS13" s="272">
        <f t="shared" si="14"/>
        <v>0</v>
      </c>
      <c r="AT13" s="273" t="str">
        <f t="shared" si="15"/>
        <v/>
      </c>
      <c r="AU13" s="260" t="e">
        <f t="shared" si="16"/>
        <v>#VALUE!</v>
      </c>
      <c r="AV13" s="274" t="str">
        <f ca="1">'Udregning af resultater'!M49</f>
        <v/>
      </c>
      <c r="AW13" s="274" t="str">
        <f ca="1">'Udregning af resultater'!M91</f>
        <v/>
      </c>
      <c r="AX13" s="261"/>
      <c r="AY13" s="262"/>
      <c r="AZ13" s="262"/>
      <c r="BA13" s="263"/>
      <c r="BB13" s="260" t="str">
        <f t="shared" si="17"/>
        <v/>
      </c>
      <c r="BC13" s="260">
        <f t="shared" si="18"/>
        <v>0</v>
      </c>
      <c r="BD13" s="261"/>
      <c r="BE13" s="262"/>
      <c r="BF13" s="262"/>
      <c r="BG13" s="263"/>
      <c r="BH13" s="243" t="str">
        <f t="shared" si="19"/>
        <v/>
      </c>
      <c r="BI13" s="260">
        <f t="shared" si="20"/>
        <v>0</v>
      </c>
      <c r="BJ13" s="261"/>
      <c r="BK13" s="262"/>
      <c r="BL13" s="262"/>
      <c r="BM13" s="263"/>
      <c r="BN13" s="243" t="str">
        <f t="shared" si="21"/>
        <v/>
      </c>
      <c r="BO13" s="260">
        <f t="shared" si="22"/>
        <v>0</v>
      </c>
      <c r="BP13" s="261"/>
      <c r="BQ13" s="262"/>
      <c r="BR13" s="262"/>
      <c r="BS13" s="263"/>
      <c r="BT13" s="243" t="str">
        <f t="shared" si="23"/>
        <v/>
      </c>
      <c r="BU13" s="260">
        <f t="shared" si="24"/>
        <v>0</v>
      </c>
      <c r="BV13" s="261"/>
      <c r="BW13" s="264"/>
      <c r="BX13" s="264"/>
      <c r="BY13" s="264"/>
      <c r="BZ13" s="281"/>
      <c r="CA13" s="264"/>
      <c r="CB13" s="266"/>
      <c r="CC13" s="266"/>
      <c r="CD13" s="267"/>
      <c r="CE13" s="213" t="str">
        <f t="shared" si="25"/>
        <v/>
      </c>
      <c r="CF13" s="214"/>
      <c r="CG13" s="263"/>
      <c r="CH13" s="214">
        <f t="shared" si="0"/>
        <v>0</v>
      </c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</row>
    <row r="14" spans="1:101" s="254" customFormat="1" ht="14.1" customHeight="1" thickBot="1" x14ac:dyDescent="0.35">
      <c r="A14" s="237" t="str">
        <f ca="1">'Udregning af resultater'!S7</f>
        <v/>
      </c>
      <c r="B14" s="238" t="str">
        <f ca="1">'Udregning af resultater'!T7</f>
        <v/>
      </c>
      <c r="C14" s="256" t="str">
        <f t="shared" ca="1" si="26"/>
        <v/>
      </c>
      <c r="D14" s="257"/>
      <c r="E14" s="258"/>
      <c r="F14" s="258"/>
      <c r="G14" s="259"/>
      <c r="H14" s="243" t="str">
        <f t="shared" si="1"/>
        <v/>
      </c>
      <c r="I14" s="274">
        <f t="shared" si="2"/>
        <v>0</v>
      </c>
      <c r="J14" s="257"/>
      <c r="K14" s="258"/>
      <c r="L14" s="258"/>
      <c r="M14" s="259"/>
      <c r="N14" s="243" t="str">
        <f t="shared" si="3"/>
        <v/>
      </c>
      <c r="O14" s="260">
        <f t="shared" si="4"/>
        <v>0</v>
      </c>
      <c r="P14" s="257"/>
      <c r="Q14" s="258"/>
      <c r="R14" s="258"/>
      <c r="S14" s="259"/>
      <c r="T14" s="260" t="str">
        <f t="shared" si="5"/>
        <v/>
      </c>
      <c r="U14" s="260">
        <f t="shared" si="6"/>
        <v>0</v>
      </c>
      <c r="V14" s="257"/>
      <c r="W14" s="258"/>
      <c r="X14" s="258"/>
      <c r="Y14" s="259"/>
      <c r="Z14" s="243" t="str">
        <f t="shared" si="7"/>
        <v/>
      </c>
      <c r="AA14" s="260">
        <f t="shared" si="8"/>
        <v>0</v>
      </c>
      <c r="AB14" s="257"/>
      <c r="AC14" s="258"/>
      <c r="AD14" s="258"/>
      <c r="AE14" s="259"/>
      <c r="AF14" s="243" t="str">
        <f t="shared" si="9"/>
        <v/>
      </c>
      <c r="AG14" s="260">
        <f t="shared" si="10"/>
        <v>0</v>
      </c>
      <c r="AH14" s="257"/>
      <c r="AI14" s="258"/>
      <c r="AJ14" s="258"/>
      <c r="AK14" s="259"/>
      <c r="AL14" s="243" t="str">
        <f t="shared" si="11"/>
        <v/>
      </c>
      <c r="AM14" s="260">
        <f t="shared" si="12"/>
        <v>0</v>
      </c>
      <c r="AN14" s="257"/>
      <c r="AO14" s="258"/>
      <c r="AP14" s="258"/>
      <c r="AQ14" s="259"/>
      <c r="AR14" s="244" t="str">
        <f t="shared" si="13"/>
        <v/>
      </c>
      <c r="AS14" s="272">
        <f t="shared" si="14"/>
        <v>0</v>
      </c>
      <c r="AT14" s="273" t="str">
        <f t="shared" si="15"/>
        <v/>
      </c>
      <c r="AU14" s="260" t="e">
        <f t="shared" si="16"/>
        <v>#VALUE!</v>
      </c>
      <c r="AV14" s="274" t="str">
        <f ca="1">'Udregning af resultater'!M50</f>
        <v/>
      </c>
      <c r="AW14" s="274" t="str">
        <f ca="1">'Udregning af resultater'!M92</f>
        <v/>
      </c>
      <c r="AX14" s="261"/>
      <c r="AY14" s="262"/>
      <c r="AZ14" s="262"/>
      <c r="BA14" s="263"/>
      <c r="BB14" s="260" t="str">
        <f t="shared" si="17"/>
        <v/>
      </c>
      <c r="BC14" s="260">
        <f t="shared" si="18"/>
        <v>0</v>
      </c>
      <c r="BD14" s="261"/>
      <c r="BE14" s="262"/>
      <c r="BF14" s="262"/>
      <c r="BG14" s="263"/>
      <c r="BH14" s="243" t="str">
        <f t="shared" si="19"/>
        <v/>
      </c>
      <c r="BI14" s="260">
        <f t="shared" si="20"/>
        <v>0</v>
      </c>
      <c r="BJ14" s="261"/>
      <c r="BK14" s="262"/>
      <c r="BL14" s="262"/>
      <c r="BM14" s="263"/>
      <c r="BN14" s="243" t="str">
        <f t="shared" si="21"/>
        <v/>
      </c>
      <c r="BO14" s="260">
        <f t="shared" si="22"/>
        <v>0</v>
      </c>
      <c r="BP14" s="261"/>
      <c r="BQ14" s="262"/>
      <c r="BR14" s="262"/>
      <c r="BS14" s="263"/>
      <c r="BT14" s="243" t="str">
        <f t="shared" si="23"/>
        <v/>
      </c>
      <c r="BU14" s="260">
        <f t="shared" si="24"/>
        <v>0</v>
      </c>
      <c r="BV14" s="261"/>
      <c r="BW14" s="264"/>
      <c r="BX14" s="264"/>
      <c r="BY14" s="264"/>
      <c r="BZ14" s="281"/>
      <c r="CA14" s="264"/>
      <c r="CB14" s="266"/>
      <c r="CC14" s="266"/>
      <c r="CD14" s="267"/>
      <c r="CE14" s="213" t="str">
        <f t="shared" si="25"/>
        <v/>
      </c>
      <c r="CF14" s="214"/>
      <c r="CG14" s="263"/>
      <c r="CH14" s="214">
        <f t="shared" si="0"/>
        <v>0</v>
      </c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</row>
    <row r="15" spans="1:101" s="254" customFormat="1" ht="14.1" customHeight="1" thickBot="1" x14ac:dyDescent="0.35">
      <c r="A15" s="237" t="str">
        <f ca="1">'Udregning af resultater'!S8</f>
        <v/>
      </c>
      <c r="B15" s="238" t="str">
        <f ca="1">'Udregning af resultater'!T8</f>
        <v/>
      </c>
      <c r="C15" s="256" t="str">
        <f t="shared" ca="1" si="26"/>
        <v/>
      </c>
      <c r="D15" s="257"/>
      <c r="E15" s="258"/>
      <c r="F15" s="258"/>
      <c r="G15" s="259"/>
      <c r="H15" s="243" t="str">
        <f t="shared" si="1"/>
        <v/>
      </c>
      <c r="I15" s="274">
        <f t="shared" si="2"/>
        <v>0</v>
      </c>
      <c r="J15" s="257"/>
      <c r="K15" s="258"/>
      <c r="L15" s="258"/>
      <c r="M15" s="259"/>
      <c r="N15" s="243" t="str">
        <f t="shared" si="3"/>
        <v/>
      </c>
      <c r="O15" s="260">
        <f t="shared" si="4"/>
        <v>0</v>
      </c>
      <c r="P15" s="257"/>
      <c r="Q15" s="258"/>
      <c r="R15" s="258"/>
      <c r="S15" s="259"/>
      <c r="T15" s="260" t="str">
        <f t="shared" si="5"/>
        <v/>
      </c>
      <c r="U15" s="260">
        <f t="shared" si="6"/>
        <v>0</v>
      </c>
      <c r="V15" s="257"/>
      <c r="W15" s="258"/>
      <c r="X15" s="258"/>
      <c r="Y15" s="259"/>
      <c r="Z15" s="243" t="str">
        <f t="shared" si="7"/>
        <v/>
      </c>
      <c r="AA15" s="260">
        <f t="shared" si="8"/>
        <v>0</v>
      </c>
      <c r="AB15" s="257"/>
      <c r="AC15" s="258"/>
      <c r="AD15" s="258"/>
      <c r="AE15" s="259"/>
      <c r="AF15" s="243" t="str">
        <f t="shared" si="9"/>
        <v/>
      </c>
      <c r="AG15" s="260">
        <f t="shared" si="10"/>
        <v>0</v>
      </c>
      <c r="AH15" s="257"/>
      <c r="AI15" s="258"/>
      <c r="AJ15" s="258"/>
      <c r="AK15" s="259"/>
      <c r="AL15" s="243" t="str">
        <f t="shared" si="11"/>
        <v/>
      </c>
      <c r="AM15" s="260">
        <f t="shared" si="12"/>
        <v>0</v>
      </c>
      <c r="AN15" s="257"/>
      <c r="AO15" s="258"/>
      <c r="AP15" s="258"/>
      <c r="AQ15" s="259"/>
      <c r="AR15" s="244" t="str">
        <f t="shared" si="13"/>
        <v/>
      </c>
      <c r="AS15" s="272">
        <f t="shared" si="14"/>
        <v>0</v>
      </c>
      <c r="AT15" s="273" t="str">
        <f t="shared" si="15"/>
        <v/>
      </c>
      <c r="AU15" s="260" t="e">
        <f t="shared" si="16"/>
        <v>#VALUE!</v>
      </c>
      <c r="AV15" s="274" t="str">
        <f ca="1">'Udregning af resultater'!M51</f>
        <v/>
      </c>
      <c r="AW15" s="274" t="str">
        <f ca="1">'Udregning af resultater'!M93</f>
        <v/>
      </c>
      <c r="AX15" s="261"/>
      <c r="AY15" s="262"/>
      <c r="AZ15" s="262"/>
      <c r="BA15" s="263"/>
      <c r="BB15" s="260" t="str">
        <f t="shared" si="17"/>
        <v/>
      </c>
      <c r="BC15" s="260">
        <f t="shared" si="18"/>
        <v>0</v>
      </c>
      <c r="BD15" s="261"/>
      <c r="BE15" s="262"/>
      <c r="BF15" s="262"/>
      <c r="BG15" s="263"/>
      <c r="BH15" s="243" t="str">
        <f t="shared" si="19"/>
        <v/>
      </c>
      <c r="BI15" s="260">
        <f t="shared" si="20"/>
        <v>0</v>
      </c>
      <c r="BJ15" s="261"/>
      <c r="BK15" s="262"/>
      <c r="BL15" s="262"/>
      <c r="BM15" s="263"/>
      <c r="BN15" s="243" t="str">
        <f t="shared" si="21"/>
        <v/>
      </c>
      <c r="BO15" s="260">
        <f t="shared" si="22"/>
        <v>0</v>
      </c>
      <c r="BP15" s="261"/>
      <c r="BQ15" s="262"/>
      <c r="BR15" s="262"/>
      <c r="BS15" s="263"/>
      <c r="BT15" s="243" t="str">
        <f t="shared" si="23"/>
        <v/>
      </c>
      <c r="BU15" s="260">
        <f t="shared" si="24"/>
        <v>0</v>
      </c>
      <c r="BV15" s="261"/>
      <c r="BW15" s="264"/>
      <c r="BX15" s="264"/>
      <c r="BY15" s="264"/>
      <c r="BZ15" s="281"/>
      <c r="CA15" s="264"/>
      <c r="CB15" s="266"/>
      <c r="CC15" s="266"/>
      <c r="CD15" s="267"/>
      <c r="CE15" s="213" t="str">
        <f t="shared" si="25"/>
        <v/>
      </c>
      <c r="CF15" s="214"/>
      <c r="CG15" s="263"/>
      <c r="CH15" s="214">
        <f t="shared" si="0"/>
        <v>0</v>
      </c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</row>
    <row r="16" spans="1:101" s="254" customFormat="1" ht="14.1" customHeight="1" thickBot="1" x14ac:dyDescent="0.35">
      <c r="A16" s="237" t="str">
        <f ca="1">'Udregning af resultater'!S9</f>
        <v/>
      </c>
      <c r="B16" s="238" t="str">
        <f ca="1">'Udregning af resultater'!T9</f>
        <v/>
      </c>
      <c r="C16" s="256" t="str">
        <f t="shared" ca="1" si="26"/>
        <v/>
      </c>
      <c r="D16" s="257"/>
      <c r="E16" s="258"/>
      <c r="F16" s="258"/>
      <c r="G16" s="259"/>
      <c r="H16" s="243" t="str">
        <f t="shared" si="1"/>
        <v/>
      </c>
      <c r="I16" s="274">
        <f t="shared" si="2"/>
        <v>0</v>
      </c>
      <c r="J16" s="257"/>
      <c r="K16" s="258"/>
      <c r="L16" s="258"/>
      <c r="M16" s="259"/>
      <c r="N16" s="243" t="str">
        <f t="shared" si="3"/>
        <v/>
      </c>
      <c r="O16" s="260">
        <f t="shared" si="4"/>
        <v>0</v>
      </c>
      <c r="P16" s="257"/>
      <c r="Q16" s="258"/>
      <c r="R16" s="258"/>
      <c r="S16" s="259"/>
      <c r="T16" s="260" t="str">
        <f t="shared" si="5"/>
        <v/>
      </c>
      <c r="U16" s="260">
        <f t="shared" si="6"/>
        <v>0</v>
      </c>
      <c r="V16" s="257"/>
      <c r="W16" s="258"/>
      <c r="X16" s="258"/>
      <c r="Y16" s="259"/>
      <c r="Z16" s="243" t="str">
        <f t="shared" si="7"/>
        <v/>
      </c>
      <c r="AA16" s="260">
        <f t="shared" si="8"/>
        <v>0</v>
      </c>
      <c r="AB16" s="257"/>
      <c r="AC16" s="258"/>
      <c r="AD16" s="258"/>
      <c r="AE16" s="259"/>
      <c r="AF16" s="243" t="str">
        <f t="shared" si="9"/>
        <v/>
      </c>
      <c r="AG16" s="260">
        <f t="shared" si="10"/>
        <v>0</v>
      </c>
      <c r="AH16" s="257"/>
      <c r="AI16" s="258"/>
      <c r="AJ16" s="258"/>
      <c r="AK16" s="259"/>
      <c r="AL16" s="243" t="str">
        <f t="shared" si="11"/>
        <v/>
      </c>
      <c r="AM16" s="260">
        <f t="shared" si="12"/>
        <v>0</v>
      </c>
      <c r="AN16" s="257"/>
      <c r="AO16" s="258"/>
      <c r="AP16" s="258"/>
      <c r="AQ16" s="259"/>
      <c r="AR16" s="244" t="str">
        <f t="shared" si="13"/>
        <v/>
      </c>
      <c r="AS16" s="272">
        <f t="shared" si="14"/>
        <v>0</v>
      </c>
      <c r="AT16" s="273" t="str">
        <f t="shared" si="15"/>
        <v/>
      </c>
      <c r="AU16" s="260" t="e">
        <f t="shared" si="16"/>
        <v>#VALUE!</v>
      </c>
      <c r="AV16" s="274" t="str">
        <f ca="1">'Udregning af resultater'!M52</f>
        <v/>
      </c>
      <c r="AW16" s="274" t="str">
        <f ca="1">'Udregning af resultater'!M94</f>
        <v/>
      </c>
      <c r="AX16" s="261"/>
      <c r="AY16" s="262"/>
      <c r="AZ16" s="262"/>
      <c r="BA16" s="263"/>
      <c r="BB16" s="260" t="str">
        <f t="shared" si="17"/>
        <v/>
      </c>
      <c r="BC16" s="260">
        <f t="shared" si="18"/>
        <v>0</v>
      </c>
      <c r="BD16" s="261"/>
      <c r="BE16" s="262"/>
      <c r="BF16" s="262"/>
      <c r="BG16" s="263"/>
      <c r="BH16" s="243" t="str">
        <f t="shared" si="19"/>
        <v/>
      </c>
      <c r="BI16" s="260">
        <f t="shared" si="20"/>
        <v>0</v>
      </c>
      <c r="BJ16" s="261"/>
      <c r="BK16" s="262"/>
      <c r="BL16" s="262"/>
      <c r="BM16" s="263"/>
      <c r="BN16" s="243" t="str">
        <f t="shared" si="21"/>
        <v/>
      </c>
      <c r="BO16" s="260">
        <f t="shared" si="22"/>
        <v>0</v>
      </c>
      <c r="BP16" s="261"/>
      <c r="BQ16" s="262"/>
      <c r="BR16" s="262"/>
      <c r="BS16" s="263"/>
      <c r="BT16" s="243" t="str">
        <f t="shared" si="23"/>
        <v/>
      </c>
      <c r="BU16" s="260">
        <f t="shared" si="24"/>
        <v>0</v>
      </c>
      <c r="BV16" s="261"/>
      <c r="BW16" s="264"/>
      <c r="BX16" s="264"/>
      <c r="BY16" s="264"/>
      <c r="BZ16" s="281"/>
      <c r="CA16" s="264"/>
      <c r="CB16" s="266"/>
      <c r="CC16" s="266"/>
      <c r="CD16" s="267"/>
      <c r="CE16" s="213" t="str">
        <f t="shared" si="25"/>
        <v/>
      </c>
      <c r="CF16" s="214"/>
      <c r="CG16" s="263"/>
      <c r="CH16" s="214">
        <f t="shared" si="0"/>
        <v>0</v>
      </c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</row>
    <row r="17" spans="1:101" s="254" customFormat="1" ht="14.1" customHeight="1" thickBot="1" x14ac:dyDescent="0.35">
      <c r="A17" s="237" t="str">
        <f ca="1">'Udregning af resultater'!S10</f>
        <v/>
      </c>
      <c r="B17" s="238" t="str">
        <f ca="1">'Udregning af resultater'!T10</f>
        <v/>
      </c>
      <c r="C17" s="256" t="str">
        <f t="shared" ca="1" si="26"/>
        <v/>
      </c>
      <c r="D17" s="257"/>
      <c r="E17" s="258"/>
      <c r="F17" s="258"/>
      <c r="G17" s="259"/>
      <c r="H17" s="243" t="str">
        <f t="shared" si="1"/>
        <v/>
      </c>
      <c r="I17" s="274">
        <f t="shared" si="2"/>
        <v>0</v>
      </c>
      <c r="J17" s="257"/>
      <c r="K17" s="258"/>
      <c r="L17" s="258"/>
      <c r="M17" s="259"/>
      <c r="N17" s="243" t="str">
        <f t="shared" si="3"/>
        <v/>
      </c>
      <c r="O17" s="260">
        <f t="shared" si="4"/>
        <v>0</v>
      </c>
      <c r="P17" s="257"/>
      <c r="Q17" s="258"/>
      <c r="R17" s="258"/>
      <c r="S17" s="259"/>
      <c r="T17" s="260" t="str">
        <f t="shared" si="5"/>
        <v/>
      </c>
      <c r="U17" s="260">
        <f t="shared" si="6"/>
        <v>0</v>
      </c>
      <c r="V17" s="257"/>
      <c r="W17" s="258"/>
      <c r="X17" s="258"/>
      <c r="Y17" s="259"/>
      <c r="Z17" s="243" t="str">
        <f t="shared" si="7"/>
        <v/>
      </c>
      <c r="AA17" s="260">
        <f t="shared" si="8"/>
        <v>0</v>
      </c>
      <c r="AB17" s="257"/>
      <c r="AC17" s="258"/>
      <c r="AD17" s="258"/>
      <c r="AE17" s="259"/>
      <c r="AF17" s="243" t="str">
        <f t="shared" si="9"/>
        <v/>
      </c>
      <c r="AG17" s="260">
        <f t="shared" si="10"/>
        <v>0</v>
      </c>
      <c r="AH17" s="257"/>
      <c r="AI17" s="258"/>
      <c r="AJ17" s="258"/>
      <c r="AK17" s="259"/>
      <c r="AL17" s="243" t="str">
        <f t="shared" si="11"/>
        <v/>
      </c>
      <c r="AM17" s="260">
        <f t="shared" si="12"/>
        <v>0</v>
      </c>
      <c r="AN17" s="257"/>
      <c r="AO17" s="258"/>
      <c r="AP17" s="258"/>
      <c r="AQ17" s="259"/>
      <c r="AR17" s="244" t="str">
        <f t="shared" si="13"/>
        <v/>
      </c>
      <c r="AS17" s="272">
        <f t="shared" si="14"/>
        <v>0</v>
      </c>
      <c r="AT17" s="273" t="str">
        <f t="shared" si="15"/>
        <v/>
      </c>
      <c r="AU17" s="260" t="e">
        <f t="shared" si="16"/>
        <v>#VALUE!</v>
      </c>
      <c r="AV17" s="274" t="str">
        <f ca="1">'Udregning af resultater'!M53</f>
        <v/>
      </c>
      <c r="AW17" s="274" t="str">
        <f ca="1">'Udregning af resultater'!M95</f>
        <v/>
      </c>
      <c r="AX17" s="261"/>
      <c r="AY17" s="262"/>
      <c r="AZ17" s="262"/>
      <c r="BA17" s="263"/>
      <c r="BB17" s="260" t="str">
        <f t="shared" si="17"/>
        <v/>
      </c>
      <c r="BC17" s="260">
        <f t="shared" si="18"/>
        <v>0</v>
      </c>
      <c r="BD17" s="261"/>
      <c r="BE17" s="262"/>
      <c r="BF17" s="262"/>
      <c r="BG17" s="263"/>
      <c r="BH17" s="243" t="str">
        <f t="shared" si="19"/>
        <v/>
      </c>
      <c r="BI17" s="260">
        <f t="shared" si="20"/>
        <v>0</v>
      </c>
      <c r="BJ17" s="261"/>
      <c r="BK17" s="262"/>
      <c r="BL17" s="262"/>
      <c r="BM17" s="263"/>
      <c r="BN17" s="243" t="str">
        <f t="shared" si="21"/>
        <v/>
      </c>
      <c r="BO17" s="260">
        <f t="shared" si="22"/>
        <v>0</v>
      </c>
      <c r="BP17" s="261"/>
      <c r="BQ17" s="262"/>
      <c r="BR17" s="262"/>
      <c r="BS17" s="263"/>
      <c r="BT17" s="243" t="str">
        <f t="shared" si="23"/>
        <v/>
      </c>
      <c r="BU17" s="260">
        <f t="shared" si="24"/>
        <v>0</v>
      </c>
      <c r="BV17" s="261"/>
      <c r="BW17" s="264"/>
      <c r="BX17" s="264"/>
      <c r="BY17" s="264"/>
      <c r="BZ17" s="281"/>
      <c r="CA17" s="264"/>
      <c r="CB17" s="266"/>
      <c r="CC17" s="266"/>
      <c r="CD17" s="267"/>
      <c r="CE17" s="213" t="str">
        <f t="shared" si="25"/>
        <v/>
      </c>
      <c r="CF17" s="214"/>
      <c r="CG17" s="263"/>
      <c r="CH17" s="214">
        <f t="shared" si="0"/>
        <v>0</v>
      </c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</row>
    <row r="18" spans="1:101" s="254" customFormat="1" ht="14.1" customHeight="1" thickBot="1" x14ac:dyDescent="0.35">
      <c r="A18" s="237" t="str">
        <f ca="1">'Udregning af resultater'!S11</f>
        <v/>
      </c>
      <c r="B18" s="238" t="str">
        <f ca="1">'Udregning af resultater'!T11</f>
        <v/>
      </c>
      <c r="C18" s="256" t="str">
        <f t="shared" ca="1" si="26"/>
        <v/>
      </c>
      <c r="D18" s="257"/>
      <c r="E18" s="258"/>
      <c r="F18" s="258"/>
      <c r="G18" s="259"/>
      <c r="H18" s="243" t="str">
        <f t="shared" si="1"/>
        <v/>
      </c>
      <c r="I18" s="274">
        <f t="shared" si="2"/>
        <v>0</v>
      </c>
      <c r="J18" s="257"/>
      <c r="K18" s="258"/>
      <c r="L18" s="258"/>
      <c r="M18" s="259"/>
      <c r="N18" s="243" t="str">
        <f t="shared" si="3"/>
        <v/>
      </c>
      <c r="O18" s="260">
        <f t="shared" si="4"/>
        <v>0</v>
      </c>
      <c r="P18" s="257"/>
      <c r="Q18" s="258"/>
      <c r="R18" s="258"/>
      <c r="S18" s="259"/>
      <c r="T18" s="260" t="str">
        <f t="shared" si="5"/>
        <v/>
      </c>
      <c r="U18" s="260">
        <f t="shared" si="6"/>
        <v>0</v>
      </c>
      <c r="V18" s="257"/>
      <c r="W18" s="258"/>
      <c r="X18" s="258"/>
      <c r="Y18" s="259"/>
      <c r="Z18" s="243" t="str">
        <f t="shared" si="7"/>
        <v/>
      </c>
      <c r="AA18" s="260">
        <f t="shared" si="8"/>
        <v>0</v>
      </c>
      <c r="AB18" s="257"/>
      <c r="AC18" s="258"/>
      <c r="AD18" s="258"/>
      <c r="AE18" s="259"/>
      <c r="AF18" s="243" t="str">
        <f t="shared" si="9"/>
        <v/>
      </c>
      <c r="AG18" s="260">
        <f t="shared" si="10"/>
        <v>0</v>
      </c>
      <c r="AH18" s="257"/>
      <c r="AI18" s="258"/>
      <c r="AJ18" s="258"/>
      <c r="AK18" s="259"/>
      <c r="AL18" s="243" t="str">
        <f t="shared" si="11"/>
        <v/>
      </c>
      <c r="AM18" s="260">
        <f t="shared" si="12"/>
        <v>0</v>
      </c>
      <c r="AN18" s="257"/>
      <c r="AO18" s="258"/>
      <c r="AP18" s="258"/>
      <c r="AQ18" s="259"/>
      <c r="AR18" s="244" t="str">
        <f t="shared" si="13"/>
        <v/>
      </c>
      <c r="AS18" s="272">
        <f t="shared" si="14"/>
        <v>0</v>
      </c>
      <c r="AT18" s="273" t="str">
        <f t="shared" si="15"/>
        <v/>
      </c>
      <c r="AU18" s="260" t="e">
        <f t="shared" si="16"/>
        <v>#VALUE!</v>
      </c>
      <c r="AV18" s="274" t="str">
        <f ca="1">'Udregning af resultater'!M54</f>
        <v/>
      </c>
      <c r="AW18" s="274" t="str">
        <f ca="1">'Udregning af resultater'!M96</f>
        <v/>
      </c>
      <c r="AX18" s="261"/>
      <c r="AY18" s="262"/>
      <c r="AZ18" s="262"/>
      <c r="BA18" s="263"/>
      <c r="BB18" s="260" t="str">
        <f t="shared" si="17"/>
        <v/>
      </c>
      <c r="BC18" s="260">
        <f t="shared" si="18"/>
        <v>0</v>
      </c>
      <c r="BD18" s="261"/>
      <c r="BE18" s="262"/>
      <c r="BF18" s="262"/>
      <c r="BG18" s="263"/>
      <c r="BH18" s="243" t="str">
        <f t="shared" si="19"/>
        <v/>
      </c>
      <c r="BI18" s="260">
        <f t="shared" si="20"/>
        <v>0</v>
      </c>
      <c r="BJ18" s="261"/>
      <c r="BK18" s="262"/>
      <c r="BL18" s="262"/>
      <c r="BM18" s="263"/>
      <c r="BN18" s="243" t="str">
        <f t="shared" si="21"/>
        <v/>
      </c>
      <c r="BO18" s="260">
        <f t="shared" si="22"/>
        <v>0</v>
      </c>
      <c r="BP18" s="261"/>
      <c r="BQ18" s="262"/>
      <c r="BR18" s="262"/>
      <c r="BS18" s="263"/>
      <c r="BT18" s="243" t="str">
        <f t="shared" si="23"/>
        <v/>
      </c>
      <c r="BU18" s="260">
        <f t="shared" si="24"/>
        <v>0</v>
      </c>
      <c r="BV18" s="261"/>
      <c r="BW18" s="264"/>
      <c r="BX18" s="264"/>
      <c r="BY18" s="264"/>
      <c r="BZ18" s="281"/>
      <c r="CA18" s="264"/>
      <c r="CB18" s="266"/>
      <c r="CC18" s="266"/>
      <c r="CD18" s="267"/>
      <c r="CE18" s="213" t="str">
        <f t="shared" si="25"/>
        <v/>
      </c>
      <c r="CF18" s="214"/>
      <c r="CG18" s="263"/>
      <c r="CH18" s="214">
        <f t="shared" si="0"/>
        <v>0</v>
      </c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</row>
    <row r="19" spans="1:101" s="254" customFormat="1" ht="14.1" customHeight="1" thickBot="1" x14ac:dyDescent="0.35">
      <c r="A19" s="237" t="str">
        <f ca="1">'Udregning af resultater'!S12</f>
        <v/>
      </c>
      <c r="B19" s="238" t="str">
        <f ca="1">'Udregning af resultater'!T12</f>
        <v/>
      </c>
      <c r="C19" s="256" t="str">
        <f t="shared" ca="1" si="26"/>
        <v/>
      </c>
      <c r="D19" s="257"/>
      <c r="E19" s="258"/>
      <c r="F19" s="258"/>
      <c r="G19" s="259"/>
      <c r="H19" s="243" t="str">
        <f t="shared" si="1"/>
        <v/>
      </c>
      <c r="I19" s="274">
        <f t="shared" si="2"/>
        <v>0</v>
      </c>
      <c r="J19" s="257"/>
      <c r="K19" s="258"/>
      <c r="L19" s="258"/>
      <c r="M19" s="259"/>
      <c r="N19" s="243" t="str">
        <f t="shared" si="3"/>
        <v/>
      </c>
      <c r="O19" s="260">
        <f t="shared" si="4"/>
        <v>0</v>
      </c>
      <c r="P19" s="257"/>
      <c r="Q19" s="258"/>
      <c r="R19" s="258"/>
      <c r="S19" s="259"/>
      <c r="T19" s="260" t="str">
        <f t="shared" si="5"/>
        <v/>
      </c>
      <c r="U19" s="260">
        <f t="shared" si="6"/>
        <v>0</v>
      </c>
      <c r="V19" s="257"/>
      <c r="W19" s="258"/>
      <c r="X19" s="258"/>
      <c r="Y19" s="259"/>
      <c r="Z19" s="243" t="str">
        <f t="shared" si="7"/>
        <v/>
      </c>
      <c r="AA19" s="260">
        <f t="shared" si="8"/>
        <v>0</v>
      </c>
      <c r="AB19" s="257"/>
      <c r="AC19" s="258"/>
      <c r="AD19" s="258"/>
      <c r="AE19" s="259"/>
      <c r="AF19" s="243" t="str">
        <f t="shared" si="9"/>
        <v/>
      </c>
      <c r="AG19" s="260">
        <f t="shared" si="10"/>
        <v>0</v>
      </c>
      <c r="AH19" s="257"/>
      <c r="AI19" s="258"/>
      <c r="AJ19" s="258"/>
      <c r="AK19" s="259"/>
      <c r="AL19" s="243" t="str">
        <f t="shared" si="11"/>
        <v/>
      </c>
      <c r="AM19" s="260">
        <f t="shared" si="12"/>
        <v>0</v>
      </c>
      <c r="AN19" s="257"/>
      <c r="AO19" s="258"/>
      <c r="AP19" s="258"/>
      <c r="AQ19" s="259"/>
      <c r="AR19" s="244" t="str">
        <f t="shared" si="13"/>
        <v/>
      </c>
      <c r="AS19" s="272">
        <f t="shared" si="14"/>
        <v>0</v>
      </c>
      <c r="AT19" s="273" t="str">
        <f t="shared" si="15"/>
        <v/>
      </c>
      <c r="AU19" s="260" t="e">
        <f t="shared" si="16"/>
        <v>#VALUE!</v>
      </c>
      <c r="AV19" s="274" t="str">
        <f ca="1">'Udregning af resultater'!M55</f>
        <v/>
      </c>
      <c r="AW19" s="274" t="str">
        <f ca="1">'Udregning af resultater'!M97</f>
        <v/>
      </c>
      <c r="AX19" s="261"/>
      <c r="AY19" s="262"/>
      <c r="AZ19" s="262"/>
      <c r="BA19" s="263"/>
      <c r="BB19" s="260" t="str">
        <f t="shared" si="17"/>
        <v/>
      </c>
      <c r="BC19" s="260">
        <f t="shared" si="18"/>
        <v>0</v>
      </c>
      <c r="BD19" s="261"/>
      <c r="BE19" s="262"/>
      <c r="BF19" s="262"/>
      <c r="BG19" s="263"/>
      <c r="BH19" s="243" t="str">
        <f t="shared" si="19"/>
        <v/>
      </c>
      <c r="BI19" s="260">
        <f t="shared" si="20"/>
        <v>0</v>
      </c>
      <c r="BJ19" s="261"/>
      <c r="BK19" s="262"/>
      <c r="BL19" s="262"/>
      <c r="BM19" s="263"/>
      <c r="BN19" s="243" t="str">
        <f t="shared" si="21"/>
        <v/>
      </c>
      <c r="BO19" s="260">
        <f t="shared" si="22"/>
        <v>0</v>
      </c>
      <c r="BP19" s="261"/>
      <c r="BQ19" s="262"/>
      <c r="BR19" s="262"/>
      <c r="BS19" s="263"/>
      <c r="BT19" s="243" t="str">
        <f t="shared" si="23"/>
        <v/>
      </c>
      <c r="BU19" s="260">
        <f t="shared" si="24"/>
        <v>0</v>
      </c>
      <c r="BV19" s="261"/>
      <c r="BW19" s="264"/>
      <c r="BX19" s="264"/>
      <c r="BY19" s="264"/>
      <c r="BZ19" s="281"/>
      <c r="CA19" s="264"/>
      <c r="CB19" s="266"/>
      <c r="CC19" s="266"/>
      <c r="CD19" s="267"/>
      <c r="CE19" s="213" t="str">
        <f t="shared" si="25"/>
        <v/>
      </c>
      <c r="CF19" s="214"/>
      <c r="CG19" s="263"/>
      <c r="CH19" s="214">
        <f t="shared" si="0"/>
        <v>0</v>
      </c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</row>
    <row r="20" spans="1:101" s="254" customFormat="1" ht="14.1" customHeight="1" thickBot="1" x14ac:dyDescent="0.35">
      <c r="A20" s="237" t="str">
        <f ca="1">'Udregning af resultater'!S13</f>
        <v/>
      </c>
      <c r="B20" s="238" t="str">
        <f ca="1">'Udregning af resultater'!T13</f>
        <v/>
      </c>
      <c r="C20" s="256" t="str">
        <f t="shared" ca="1" si="26"/>
        <v/>
      </c>
      <c r="D20" s="257"/>
      <c r="E20" s="258"/>
      <c r="F20" s="258"/>
      <c r="G20" s="259"/>
      <c r="H20" s="243" t="str">
        <f t="shared" si="1"/>
        <v/>
      </c>
      <c r="I20" s="274">
        <f t="shared" si="2"/>
        <v>0</v>
      </c>
      <c r="J20" s="257"/>
      <c r="K20" s="258"/>
      <c r="L20" s="258"/>
      <c r="M20" s="259"/>
      <c r="N20" s="243" t="str">
        <f t="shared" si="3"/>
        <v/>
      </c>
      <c r="O20" s="260">
        <f t="shared" si="4"/>
        <v>0</v>
      </c>
      <c r="P20" s="257"/>
      <c r="Q20" s="258"/>
      <c r="R20" s="258"/>
      <c r="S20" s="259"/>
      <c r="T20" s="260" t="str">
        <f t="shared" si="5"/>
        <v/>
      </c>
      <c r="U20" s="260">
        <f t="shared" si="6"/>
        <v>0</v>
      </c>
      <c r="V20" s="257"/>
      <c r="W20" s="258"/>
      <c r="X20" s="258"/>
      <c r="Y20" s="259"/>
      <c r="Z20" s="243" t="str">
        <f t="shared" si="7"/>
        <v/>
      </c>
      <c r="AA20" s="260">
        <f t="shared" si="8"/>
        <v>0</v>
      </c>
      <c r="AB20" s="257"/>
      <c r="AC20" s="258"/>
      <c r="AD20" s="258"/>
      <c r="AE20" s="259"/>
      <c r="AF20" s="243" t="str">
        <f t="shared" si="9"/>
        <v/>
      </c>
      <c r="AG20" s="260">
        <f t="shared" si="10"/>
        <v>0</v>
      </c>
      <c r="AH20" s="257"/>
      <c r="AI20" s="258"/>
      <c r="AJ20" s="258"/>
      <c r="AK20" s="259"/>
      <c r="AL20" s="243" t="str">
        <f t="shared" si="11"/>
        <v/>
      </c>
      <c r="AM20" s="260">
        <f t="shared" si="12"/>
        <v>0</v>
      </c>
      <c r="AN20" s="257"/>
      <c r="AO20" s="258"/>
      <c r="AP20" s="258"/>
      <c r="AQ20" s="259"/>
      <c r="AR20" s="244" t="str">
        <f t="shared" si="13"/>
        <v/>
      </c>
      <c r="AS20" s="272">
        <f t="shared" si="14"/>
        <v>0</v>
      </c>
      <c r="AT20" s="273" t="str">
        <f t="shared" si="15"/>
        <v/>
      </c>
      <c r="AU20" s="260" t="e">
        <f t="shared" si="16"/>
        <v>#VALUE!</v>
      </c>
      <c r="AV20" s="274" t="str">
        <f ca="1">'Udregning af resultater'!M56</f>
        <v/>
      </c>
      <c r="AW20" s="274" t="str">
        <f ca="1">'Udregning af resultater'!M98</f>
        <v/>
      </c>
      <c r="AX20" s="261"/>
      <c r="AY20" s="262"/>
      <c r="AZ20" s="262"/>
      <c r="BA20" s="263"/>
      <c r="BB20" s="260" t="str">
        <f t="shared" si="17"/>
        <v/>
      </c>
      <c r="BC20" s="260">
        <f t="shared" si="18"/>
        <v>0</v>
      </c>
      <c r="BD20" s="261"/>
      <c r="BE20" s="262"/>
      <c r="BF20" s="262"/>
      <c r="BG20" s="263"/>
      <c r="BH20" s="243" t="str">
        <f t="shared" si="19"/>
        <v/>
      </c>
      <c r="BI20" s="260">
        <f t="shared" si="20"/>
        <v>0</v>
      </c>
      <c r="BJ20" s="261"/>
      <c r="BK20" s="262"/>
      <c r="BL20" s="262"/>
      <c r="BM20" s="263"/>
      <c r="BN20" s="243" t="str">
        <f t="shared" si="21"/>
        <v/>
      </c>
      <c r="BO20" s="260">
        <f t="shared" si="22"/>
        <v>0</v>
      </c>
      <c r="BP20" s="261"/>
      <c r="BQ20" s="262"/>
      <c r="BR20" s="262"/>
      <c r="BS20" s="263"/>
      <c r="BT20" s="243" t="str">
        <f t="shared" si="23"/>
        <v/>
      </c>
      <c r="BU20" s="260">
        <f t="shared" si="24"/>
        <v>0</v>
      </c>
      <c r="BV20" s="261"/>
      <c r="BW20" s="264"/>
      <c r="BX20" s="264"/>
      <c r="BY20" s="264"/>
      <c r="BZ20" s="281"/>
      <c r="CA20" s="264"/>
      <c r="CB20" s="266"/>
      <c r="CC20" s="266"/>
      <c r="CD20" s="267"/>
      <c r="CE20" s="213" t="str">
        <f t="shared" si="25"/>
        <v/>
      </c>
      <c r="CF20" s="214"/>
      <c r="CG20" s="263"/>
      <c r="CH20" s="214">
        <f t="shared" si="0"/>
        <v>0</v>
      </c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</row>
    <row r="21" spans="1:101" s="254" customFormat="1" ht="14.1" customHeight="1" thickBot="1" x14ac:dyDescent="0.35">
      <c r="A21" s="237" t="str">
        <f ca="1">'Udregning af resultater'!S14</f>
        <v/>
      </c>
      <c r="B21" s="238" t="str">
        <f ca="1">'Udregning af resultater'!T14</f>
        <v/>
      </c>
      <c r="C21" s="256" t="str">
        <f t="shared" ca="1" si="26"/>
        <v/>
      </c>
      <c r="D21" s="257"/>
      <c r="E21" s="258"/>
      <c r="F21" s="258"/>
      <c r="G21" s="259"/>
      <c r="H21" s="243" t="str">
        <f t="shared" si="1"/>
        <v/>
      </c>
      <c r="I21" s="274">
        <f t="shared" si="2"/>
        <v>0</v>
      </c>
      <c r="J21" s="257"/>
      <c r="K21" s="258"/>
      <c r="L21" s="258"/>
      <c r="M21" s="259"/>
      <c r="N21" s="243" t="str">
        <f t="shared" si="3"/>
        <v/>
      </c>
      <c r="O21" s="260">
        <f t="shared" si="4"/>
        <v>0</v>
      </c>
      <c r="P21" s="257"/>
      <c r="Q21" s="258"/>
      <c r="R21" s="258"/>
      <c r="S21" s="259"/>
      <c r="T21" s="260" t="str">
        <f t="shared" si="5"/>
        <v/>
      </c>
      <c r="U21" s="260">
        <f t="shared" si="6"/>
        <v>0</v>
      </c>
      <c r="V21" s="257"/>
      <c r="W21" s="258"/>
      <c r="X21" s="258"/>
      <c r="Y21" s="259"/>
      <c r="Z21" s="243" t="str">
        <f t="shared" si="7"/>
        <v/>
      </c>
      <c r="AA21" s="260">
        <f t="shared" si="8"/>
        <v>0</v>
      </c>
      <c r="AB21" s="257"/>
      <c r="AC21" s="258"/>
      <c r="AD21" s="258"/>
      <c r="AE21" s="259"/>
      <c r="AF21" s="243" t="str">
        <f t="shared" si="9"/>
        <v/>
      </c>
      <c r="AG21" s="260">
        <f t="shared" si="10"/>
        <v>0</v>
      </c>
      <c r="AH21" s="257"/>
      <c r="AI21" s="258"/>
      <c r="AJ21" s="258"/>
      <c r="AK21" s="259"/>
      <c r="AL21" s="243" t="str">
        <f t="shared" si="11"/>
        <v/>
      </c>
      <c r="AM21" s="260">
        <f t="shared" si="12"/>
        <v>0</v>
      </c>
      <c r="AN21" s="257"/>
      <c r="AO21" s="258"/>
      <c r="AP21" s="258"/>
      <c r="AQ21" s="259"/>
      <c r="AR21" s="244" t="str">
        <f t="shared" si="13"/>
        <v/>
      </c>
      <c r="AS21" s="272">
        <f t="shared" si="14"/>
        <v>0</v>
      </c>
      <c r="AT21" s="273" t="str">
        <f t="shared" si="15"/>
        <v/>
      </c>
      <c r="AU21" s="260" t="e">
        <f t="shared" si="16"/>
        <v>#VALUE!</v>
      </c>
      <c r="AV21" s="274" t="str">
        <f ca="1">'Udregning af resultater'!M57</f>
        <v/>
      </c>
      <c r="AW21" s="274" t="str">
        <f ca="1">'Udregning af resultater'!M99</f>
        <v/>
      </c>
      <c r="AX21" s="261"/>
      <c r="AY21" s="262"/>
      <c r="AZ21" s="262"/>
      <c r="BA21" s="263"/>
      <c r="BB21" s="260" t="str">
        <f t="shared" si="17"/>
        <v/>
      </c>
      <c r="BC21" s="260">
        <f t="shared" si="18"/>
        <v>0</v>
      </c>
      <c r="BD21" s="261"/>
      <c r="BE21" s="262"/>
      <c r="BF21" s="262"/>
      <c r="BG21" s="263"/>
      <c r="BH21" s="243" t="str">
        <f t="shared" si="19"/>
        <v/>
      </c>
      <c r="BI21" s="260">
        <f t="shared" si="20"/>
        <v>0</v>
      </c>
      <c r="BJ21" s="261"/>
      <c r="BK21" s="262"/>
      <c r="BL21" s="262"/>
      <c r="BM21" s="263"/>
      <c r="BN21" s="243" t="str">
        <f t="shared" si="21"/>
        <v/>
      </c>
      <c r="BO21" s="260">
        <f t="shared" si="22"/>
        <v>0</v>
      </c>
      <c r="BP21" s="261"/>
      <c r="BQ21" s="262"/>
      <c r="BR21" s="262"/>
      <c r="BS21" s="263"/>
      <c r="BT21" s="243" t="str">
        <f t="shared" si="23"/>
        <v/>
      </c>
      <c r="BU21" s="260">
        <f t="shared" si="24"/>
        <v>0</v>
      </c>
      <c r="BV21" s="261"/>
      <c r="BW21" s="264"/>
      <c r="BX21" s="264"/>
      <c r="BY21" s="264"/>
      <c r="BZ21" s="281"/>
      <c r="CA21" s="264"/>
      <c r="CB21" s="266"/>
      <c r="CC21" s="266"/>
      <c r="CD21" s="267"/>
      <c r="CE21" s="213" t="str">
        <f t="shared" si="25"/>
        <v/>
      </c>
      <c r="CF21" s="214"/>
      <c r="CG21" s="263"/>
      <c r="CH21" s="214">
        <f t="shared" si="0"/>
        <v>0</v>
      </c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</row>
    <row r="22" spans="1:101" s="254" customFormat="1" ht="14.1" customHeight="1" thickBot="1" x14ac:dyDescent="0.35">
      <c r="A22" s="237" t="str">
        <f ca="1">'Udregning af resultater'!S15</f>
        <v/>
      </c>
      <c r="B22" s="238" t="str">
        <f ca="1">'Udregning af resultater'!T15</f>
        <v/>
      </c>
      <c r="C22" s="256" t="str">
        <f t="shared" ca="1" si="26"/>
        <v/>
      </c>
      <c r="D22" s="257"/>
      <c r="E22" s="258"/>
      <c r="F22" s="258"/>
      <c r="G22" s="259"/>
      <c r="H22" s="243" t="str">
        <f t="shared" si="1"/>
        <v/>
      </c>
      <c r="I22" s="274">
        <f t="shared" si="2"/>
        <v>0</v>
      </c>
      <c r="J22" s="257"/>
      <c r="K22" s="258"/>
      <c r="L22" s="258"/>
      <c r="M22" s="259"/>
      <c r="N22" s="243" t="str">
        <f t="shared" si="3"/>
        <v/>
      </c>
      <c r="O22" s="260">
        <f t="shared" si="4"/>
        <v>0</v>
      </c>
      <c r="P22" s="257"/>
      <c r="Q22" s="258"/>
      <c r="R22" s="258"/>
      <c r="S22" s="259"/>
      <c r="T22" s="260" t="str">
        <f t="shared" si="5"/>
        <v/>
      </c>
      <c r="U22" s="260">
        <f t="shared" si="6"/>
        <v>0</v>
      </c>
      <c r="V22" s="257"/>
      <c r="W22" s="258"/>
      <c r="X22" s="258"/>
      <c r="Y22" s="259"/>
      <c r="Z22" s="243" t="str">
        <f t="shared" si="7"/>
        <v/>
      </c>
      <c r="AA22" s="260">
        <f t="shared" si="8"/>
        <v>0</v>
      </c>
      <c r="AB22" s="257"/>
      <c r="AC22" s="258"/>
      <c r="AD22" s="258"/>
      <c r="AE22" s="259"/>
      <c r="AF22" s="243" t="str">
        <f t="shared" si="9"/>
        <v/>
      </c>
      <c r="AG22" s="260">
        <f t="shared" si="10"/>
        <v>0</v>
      </c>
      <c r="AH22" s="257"/>
      <c r="AI22" s="258"/>
      <c r="AJ22" s="258"/>
      <c r="AK22" s="259"/>
      <c r="AL22" s="243" t="str">
        <f t="shared" si="11"/>
        <v/>
      </c>
      <c r="AM22" s="260">
        <f t="shared" si="12"/>
        <v>0</v>
      </c>
      <c r="AN22" s="257"/>
      <c r="AO22" s="258"/>
      <c r="AP22" s="258"/>
      <c r="AQ22" s="259"/>
      <c r="AR22" s="244" t="str">
        <f t="shared" si="13"/>
        <v/>
      </c>
      <c r="AS22" s="272">
        <f t="shared" si="14"/>
        <v>0</v>
      </c>
      <c r="AT22" s="273" t="str">
        <f t="shared" si="15"/>
        <v/>
      </c>
      <c r="AU22" s="260" t="e">
        <f t="shared" si="16"/>
        <v>#VALUE!</v>
      </c>
      <c r="AV22" s="274" t="str">
        <f ca="1">'Udregning af resultater'!M58</f>
        <v/>
      </c>
      <c r="AW22" s="274" t="str">
        <f ca="1">'Udregning af resultater'!M100</f>
        <v/>
      </c>
      <c r="AX22" s="261"/>
      <c r="AY22" s="262"/>
      <c r="AZ22" s="262"/>
      <c r="BA22" s="263"/>
      <c r="BB22" s="260" t="str">
        <f t="shared" si="17"/>
        <v/>
      </c>
      <c r="BC22" s="260">
        <f t="shared" si="18"/>
        <v>0</v>
      </c>
      <c r="BD22" s="261"/>
      <c r="BE22" s="262"/>
      <c r="BF22" s="262"/>
      <c r="BG22" s="263"/>
      <c r="BH22" s="243" t="str">
        <f t="shared" si="19"/>
        <v/>
      </c>
      <c r="BI22" s="260">
        <f t="shared" si="20"/>
        <v>0</v>
      </c>
      <c r="BJ22" s="261"/>
      <c r="BK22" s="262"/>
      <c r="BL22" s="262"/>
      <c r="BM22" s="263"/>
      <c r="BN22" s="243" t="str">
        <f t="shared" si="21"/>
        <v/>
      </c>
      <c r="BO22" s="260">
        <f t="shared" si="22"/>
        <v>0</v>
      </c>
      <c r="BP22" s="261"/>
      <c r="BQ22" s="262"/>
      <c r="BR22" s="262"/>
      <c r="BS22" s="263"/>
      <c r="BT22" s="243" t="str">
        <f t="shared" si="23"/>
        <v/>
      </c>
      <c r="BU22" s="260">
        <f t="shared" si="24"/>
        <v>0</v>
      </c>
      <c r="BV22" s="261"/>
      <c r="BW22" s="264"/>
      <c r="BX22" s="264"/>
      <c r="BY22" s="264"/>
      <c r="BZ22" s="281"/>
      <c r="CA22" s="264"/>
      <c r="CB22" s="266"/>
      <c r="CC22" s="266"/>
      <c r="CD22" s="267"/>
      <c r="CE22" s="213" t="str">
        <f t="shared" si="25"/>
        <v/>
      </c>
      <c r="CF22" s="214"/>
      <c r="CG22" s="263"/>
      <c r="CH22" s="214">
        <f t="shared" si="0"/>
        <v>0</v>
      </c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</row>
    <row r="23" spans="1:101" s="254" customFormat="1" ht="14.1" customHeight="1" thickBot="1" x14ac:dyDescent="0.35">
      <c r="A23" s="237" t="str">
        <f ca="1">'Udregning af resultater'!S16</f>
        <v/>
      </c>
      <c r="B23" s="238" t="str">
        <f ca="1">'Udregning af resultater'!T16</f>
        <v/>
      </c>
      <c r="C23" s="256" t="str">
        <f t="shared" ca="1" si="26"/>
        <v/>
      </c>
      <c r="D23" s="257"/>
      <c r="E23" s="258"/>
      <c r="F23" s="258"/>
      <c r="G23" s="259"/>
      <c r="H23" s="243" t="str">
        <f t="shared" si="1"/>
        <v/>
      </c>
      <c r="I23" s="274">
        <f t="shared" si="2"/>
        <v>0</v>
      </c>
      <c r="J23" s="268"/>
      <c r="K23" s="269"/>
      <c r="L23" s="269"/>
      <c r="M23" s="270"/>
      <c r="N23" s="243" t="str">
        <f t="shared" si="3"/>
        <v/>
      </c>
      <c r="O23" s="260">
        <f t="shared" si="4"/>
        <v>0</v>
      </c>
      <c r="P23" s="257"/>
      <c r="Q23" s="258"/>
      <c r="R23" s="258"/>
      <c r="S23" s="259"/>
      <c r="T23" s="260" t="str">
        <f t="shared" si="5"/>
        <v/>
      </c>
      <c r="U23" s="260">
        <f t="shared" si="6"/>
        <v>0</v>
      </c>
      <c r="V23" s="257"/>
      <c r="W23" s="258"/>
      <c r="X23" s="258"/>
      <c r="Y23" s="259"/>
      <c r="Z23" s="243" t="str">
        <f t="shared" si="7"/>
        <v/>
      </c>
      <c r="AA23" s="260">
        <f t="shared" si="8"/>
        <v>0</v>
      </c>
      <c r="AB23" s="257"/>
      <c r="AC23" s="258"/>
      <c r="AD23" s="258"/>
      <c r="AE23" s="259"/>
      <c r="AF23" s="243" t="str">
        <f t="shared" si="9"/>
        <v/>
      </c>
      <c r="AG23" s="260">
        <f t="shared" si="10"/>
        <v>0</v>
      </c>
      <c r="AH23" s="257"/>
      <c r="AI23" s="258"/>
      <c r="AJ23" s="258"/>
      <c r="AK23" s="259"/>
      <c r="AL23" s="243" t="str">
        <f t="shared" si="11"/>
        <v/>
      </c>
      <c r="AM23" s="260">
        <f t="shared" si="12"/>
        <v>0</v>
      </c>
      <c r="AN23" s="257"/>
      <c r="AO23" s="258"/>
      <c r="AP23" s="258"/>
      <c r="AQ23" s="259"/>
      <c r="AR23" s="244" t="str">
        <f t="shared" si="13"/>
        <v/>
      </c>
      <c r="AS23" s="272">
        <f t="shared" si="14"/>
        <v>0</v>
      </c>
      <c r="AT23" s="273" t="str">
        <f t="shared" si="15"/>
        <v/>
      </c>
      <c r="AU23" s="260" t="e">
        <f t="shared" si="16"/>
        <v>#VALUE!</v>
      </c>
      <c r="AV23" s="274" t="str">
        <f ca="1">'Udregning af resultater'!M59</f>
        <v/>
      </c>
      <c r="AW23" s="274" t="str">
        <f ca="1">'Udregning af resultater'!M101</f>
        <v/>
      </c>
      <c r="AX23" s="261"/>
      <c r="AY23" s="262"/>
      <c r="AZ23" s="262"/>
      <c r="BA23" s="263"/>
      <c r="BB23" s="260" t="str">
        <f t="shared" si="17"/>
        <v/>
      </c>
      <c r="BC23" s="260">
        <f t="shared" si="18"/>
        <v>0</v>
      </c>
      <c r="BD23" s="261"/>
      <c r="BE23" s="262"/>
      <c r="BF23" s="262"/>
      <c r="BG23" s="263"/>
      <c r="BH23" s="243" t="str">
        <f t="shared" si="19"/>
        <v/>
      </c>
      <c r="BI23" s="260">
        <f t="shared" si="20"/>
        <v>0</v>
      </c>
      <c r="BJ23" s="261"/>
      <c r="BK23" s="262"/>
      <c r="BL23" s="262"/>
      <c r="BM23" s="263"/>
      <c r="BN23" s="243" t="str">
        <f t="shared" si="21"/>
        <v/>
      </c>
      <c r="BO23" s="260">
        <f t="shared" si="22"/>
        <v>0</v>
      </c>
      <c r="BP23" s="261"/>
      <c r="BQ23" s="262"/>
      <c r="BR23" s="262"/>
      <c r="BS23" s="263"/>
      <c r="BT23" s="243" t="str">
        <f t="shared" si="23"/>
        <v/>
      </c>
      <c r="BU23" s="260">
        <f t="shared" si="24"/>
        <v>0</v>
      </c>
      <c r="BV23" s="261"/>
      <c r="BW23" s="264"/>
      <c r="BX23" s="264"/>
      <c r="BY23" s="264"/>
      <c r="BZ23" s="281"/>
      <c r="CA23" s="264"/>
      <c r="CB23" s="266"/>
      <c r="CC23" s="266"/>
      <c r="CD23" s="267"/>
      <c r="CE23" s="213" t="str">
        <f t="shared" si="25"/>
        <v/>
      </c>
      <c r="CF23" s="214"/>
      <c r="CG23" s="263"/>
      <c r="CH23" s="214">
        <f t="shared" si="0"/>
        <v>0</v>
      </c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5"/>
      <c r="CW23" s="275"/>
    </row>
    <row r="24" spans="1:101" s="254" customFormat="1" ht="14.1" customHeight="1" thickBot="1" x14ac:dyDescent="0.35">
      <c r="A24" s="237" t="str">
        <f ca="1">'Udregning af resultater'!S17</f>
        <v/>
      </c>
      <c r="B24" s="238" t="str">
        <f ca="1">'Udregning af resultater'!T17</f>
        <v/>
      </c>
      <c r="C24" s="256" t="str">
        <f t="shared" ca="1" si="26"/>
        <v/>
      </c>
      <c r="D24" s="257"/>
      <c r="E24" s="258"/>
      <c r="F24" s="258"/>
      <c r="G24" s="259"/>
      <c r="H24" s="243" t="str">
        <f t="shared" si="1"/>
        <v/>
      </c>
      <c r="I24" s="274">
        <f t="shared" si="2"/>
        <v>0</v>
      </c>
      <c r="J24" s="268"/>
      <c r="K24" s="269"/>
      <c r="L24" s="269"/>
      <c r="M24" s="270"/>
      <c r="N24" s="243" t="str">
        <f t="shared" si="3"/>
        <v/>
      </c>
      <c r="O24" s="260">
        <f t="shared" si="4"/>
        <v>0</v>
      </c>
      <c r="P24" s="257"/>
      <c r="Q24" s="258"/>
      <c r="R24" s="258"/>
      <c r="S24" s="259"/>
      <c r="T24" s="260" t="str">
        <f t="shared" si="5"/>
        <v/>
      </c>
      <c r="U24" s="260">
        <f t="shared" si="6"/>
        <v>0</v>
      </c>
      <c r="V24" s="257"/>
      <c r="W24" s="258"/>
      <c r="X24" s="258"/>
      <c r="Y24" s="259"/>
      <c r="Z24" s="243" t="str">
        <f t="shared" si="7"/>
        <v/>
      </c>
      <c r="AA24" s="260">
        <f t="shared" si="8"/>
        <v>0</v>
      </c>
      <c r="AB24" s="257"/>
      <c r="AC24" s="258"/>
      <c r="AD24" s="258"/>
      <c r="AE24" s="259"/>
      <c r="AF24" s="243" t="str">
        <f t="shared" si="9"/>
        <v/>
      </c>
      <c r="AG24" s="260">
        <f t="shared" si="10"/>
        <v>0</v>
      </c>
      <c r="AH24" s="257"/>
      <c r="AI24" s="258"/>
      <c r="AJ24" s="258"/>
      <c r="AK24" s="259"/>
      <c r="AL24" s="243" t="str">
        <f t="shared" si="11"/>
        <v/>
      </c>
      <c r="AM24" s="260">
        <f t="shared" si="12"/>
        <v>0</v>
      </c>
      <c r="AN24" s="257"/>
      <c r="AO24" s="258"/>
      <c r="AP24" s="258"/>
      <c r="AQ24" s="259"/>
      <c r="AR24" s="244" t="str">
        <f t="shared" si="13"/>
        <v/>
      </c>
      <c r="AS24" s="272">
        <f t="shared" si="14"/>
        <v>0</v>
      </c>
      <c r="AT24" s="273" t="str">
        <f t="shared" si="15"/>
        <v/>
      </c>
      <c r="AU24" s="260" t="e">
        <f t="shared" si="16"/>
        <v>#VALUE!</v>
      </c>
      <c r="AV24" s="274" t="str">
        <f ca="1">'Udregning af resultater'!M60</f>
        <v/>
      </c>
      <c r="AW24" s="274" t="str">
        <f ca="1">'Udregning af resultater'!M102</f>
        <v/>
      </c>
      <c r="AX24" s="261"/>
      <c r="AY24" s="262"/>
      <c r="AZ24" s="262"/>
      <c r="BA24" s="263"/>
      <c r="BB24" s="260" t="str">
        <f t="shared" si="17"/>
        <v/>
      </c>
      <c r="BC24" s="260">
        <f t="shared" si="18"/>
        <v>0</v>
      </c>
      <c r="BD24" s="261"/>
      <c r="BE24" s="262"/>
      <c r="BF24" s="262"/>
      <c r="BG24" s="263"/>
      <c r="BH24" s="243" t="str">
        <f t="shared" si="19"/>
        <v/>
      </c>
      <c r="BI24" s="260">
        <f t="shared" si="20"/>
        <v>0</v>
      </c>
      <c r="BJ24" s="261"/>
      <c r="BK24" s="262"/>
      <c r="BL24" s="262"/>
      <c r="BM24" s="263"/>
      <c r="BN24" s="243" t="str">
        <f t="shared" si="21"/>
        <v/>
      </c>
      <c r="BO24" s="260">
        <f t="shared" si="22"/>
        <v>0</v>
      </c>
      <c r="BP24" s="261"/>
      <c r="BQ24" s="262"/>
      <c r="BR24" s="262"/>
      <c r="BS24" s="263"/>
      <c r="BT24" s="243" t="str">
        <f t="shared" si="23"/>
        <v/>
      </c>
      <c r="BU24" s="260">
        <f t="shared" si="24"/>
        <v>0</v>
      </c>
      <c r="BV24" s="261"/>
      <c r="BW24" s="264"/>
      <c r="BX24" s="264"/>
      <c r="BY24" s="264"/>
      <c r="BZ24" s="281"/>
      <c r="CA24" s="264"/>
      <c r="CB24" s="266"/>
      <c r="CC24" s="266"/>
      <c r="CD24" s="267"/>
      <c r="CE24" s="213" t="str">
        <f t="shared" si="25"/>
        <v/>
      </c>
      <c r="CF24" s="214"/>
      <c r="CG24" s="263"/>
      <c r="CH24" s="214">
        <f t="shared" si="0"/>
        <v>0</v>
      </c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</row>
    <row r="25" spans="1:101" s="254" customFormat="1" ht="14.1" customHeight="1" thickBot="1" x14ac:dyDescent="0.35">
      <c r="A25" s="237" t="str">
        <f ca="1">'Udregning af resultater'!S18</f>
        <v/>
      </c>
      <c r="B25" s="238" t="str">
        <f ca="1">'Udregning af resultater'!T18</f>
        <v/>
      </c>
      <c r="C25" s="256" t="str">
        <f t="shared" ca="1" si="26"/>
        <v/>
      </c>
      <c r="D25" s="257"/>
      <c r="E25" s="258"/>
      <c r="F25" s="258"/>
      <c r="G25" s="259"/>
      <c r="H25" s="243" t="str">
        <f t="shared" si="1"/>
        <v/>
      </c>
      <c r="I25" s="274">
        <f t="shared" si="2"/>
        <v>0</v>
      </c>
      <c r="J25" s="268"/>
      <c r="K25" s="269"/>
      <c r="L25" s="269"/>
      <c r="M25" s="270"/>
      <c r="N25" s="243" t="str">
        <f t="shared" si="3"/>
        <v/>
      </c>
      <c r="O25" s="260">
        <f t="shared" si="4"/>
        <v>0</v>
      </c>
      <c r="P25" s="257"/>
      <c r="Q25" s="258"/>
      <c r="R25" s="258"/>
      <c r="S25" s="259"/>
      <c r="T25" s="260" t="str">
        <f t="shared" si="5"/>
        <v/>
      </c>
      <c r="U25" s="260">
        <f t="shared" si="6"/>
        <v>0</v>
      </c>
      <c r="V25" s="257"/>
      <c r="W25" s="258"/>
      <c r="X25" s="258"/>
      <c r="Y25" s="259"/>
      <c r="Z25" s="243" t="str">
        <f t="shared" si="7"/>
        <v/>
      </c>
      <c r="AA25" s="260">
        <f t="shared" si="8"/>
        <v>0</v>
      </c>
      <c r="AB25" s="257"/>
      <c r="AC25" s="258"/>
      <c r="AD25" s="258"/>
      <c r="AE25" s="259"/>
      <c r="AF25" s="243" t="str">
        <f t="shared" si="9"/>
        <v/>
      </c>
      <c r="AG25" s="260">
        <f t="shared" si="10"/>
        <v>0</v>
      </c>
      <c r="AH25" s="257"/>
      <c r="AI25" s="258"/>
      <c r="AJ25" s="258"/>
      <c r="AK25" s="259"/>
      <c r="AL25" s="243" t="str">
        <f t="shared" si="11"/>
        <v/>
      </c>
      <c r="AM25" s="260">
        <f t="shared" si="12"/>
        <v>0</v>
      </c>
      <c r="AN25" s="257"/>
      <c r="AO25" s="258"/>
      <c r="AP25" s="258"/>
      <c r="AQ25" s="259"/>
      <c r="AR25" s="244" t="str">
        <f t="shared" si="13"/>
        <v/>
      </c>
      <c r="AS25" s="272">
        <f t="shared" si="14"/>
        <v>0</v>
      </c>
      <c r="AT25" s="273" t="str">
        <f t="shared" si="15"/>
        <v/>
      </c>
      <c r="AU25" s="260" t="e">
        <f t="shared" si="16"/>
        <v>#VALUE!</v>
      </c>
      <c r="AV25" s="274" t="str">
        <f ca="1">'Udregning af resultater'!M61</f>
        <v/>
      </c>
      <c r="AW25" s="274" t="str">
        <f ca="1">'Udregning af resultater'!M103</f>
        <v/>
      </c>
      <c r="AX25" s="261"/>
      <c r="AY25" s="262"/>
      <c r="AZ25" s="262"/>
      <c r="BA25" s="263"/>
      <c r="BB25" s="260" t="str">
        <f t="shared" si="17"/>
        <v/>
      </c>
      <c r="BC25" s="260">
        <f t="shared" si="18"/>
        <v>0</v>
      </c>
      <c r="BD25" s="261"/>
      <c r="BE25" s="262"/>
      <c r="BF25" s="262"/>
      <c r="BG25" s="263"/>
      <c r="BH25" s="243" t="str">
        <f t="shared" si="19"/>
        <v/>
      </c>
      <c r="BI25" s="260">
        <f t="shared" si="20"/>
        <v>0</v>
      </c>
      <c r="BJ25" s="261"/>
      <c r="BK25" s="262"/>
      <c r="BL25" s="262"/>
      <c r="BM25" s="263"/>
      <c r="BN25" s="243" t="str">
        <f t="shared" si="21"/>
        <v/>
      </c>
      <c r="BO25" s="260">
        <f t="shared" si="22"/>
        <v>0</v>
      </c>
      <c r="BP25" s="261"/>
      <c r="BQ25" s="262"/>
      <c r="BR25" s="262"/>
      <c r="BS25" s="263"/>
      <c r="BT25" s="243" t="str">
        <f t="shared" si="23"/>
        <v/>
      </c>
      <c r="BU25" s="260">
        <f t="shared" si="24"/>
        <v>0</v>
      </c>
      <c r="BV25" s="261"/>
      <c r="BW25" s="264"/>
      <c r="BX25" s="264"/>
      <c r="BY25" s="264"/>
      <c r="BZ25" s="281"/>
      <c r="CA25" s="264"/>
      <c r="CB25" s="266"/>
      <c r="CC25" s="266"/>
      <c r="CD25" s="267"/>
      <c r="CE25" s="213" t="str">
        <f t="shared" si="25"/>
        <v/>
      </c>
      <c r="CF25" s="214"/>
      <c r="CG25" s="263"/>
      <c r="CH25" s="214">
        <f t="shared" si="0"/>
        <v>0</v>
      </c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5"/>
      <c r="CW25" s="275"/>
    </row>
    <row r="26" spans="1:101" s="254" customFormat="1" ht="14.1" customHeight="1" thickBot="1" x14ac:dyDescent="0.35">
      <c r="A26" s="237" t="str">
        <f ca="1">'Udregning af resultater'!S19</f>
        <v/>
      </c>
      <c r="B26" s="238" t="str">
        <f ca="1">'Udregning af resultater'!T19</f>
        <v/>
      </c>
      <c r="C26" s="256" t="str">
        <f t="shared" ca="1" si="26"/>
        <v/>
      </c>
      <c r="D26" s="257"/>
      <c r="E26" s="258"/>
      <c r="F26" s="258"/>
      <c r="G26" s="259"/>
      <c r="H26" s="243" t="str">
        <f t="shared" si="1"/>
        <v/>
      </c>
      <c r="I26" s="274">
        <f t="shared" si="2"/>
        <v>0</v>
      </c>
      <c r="J26" s="268"/>
      <c r="K26" s="269"/>
      <c r="L26" s="269"/>
      <c r="M26" s="270"/>
      <c r="N26" s="243" t="str">
        <f t="shared" si="3"/>
        <v/>
      </c>
      <c r="O26" s="260">
        <f t="shared" si="4"/>
        <v>0</v>
      </c>
      <c r="P26" s="257"/>
      <c r="Q26" s="258"/>
      <c r="R26" s="258"/>
      <c r="S26" s="259" t="s">
        <v>34</v>
      </c>
      <c r="T26" s="260" t="str">
        <f t="shared" si="5"/>
        <v/>
      </c>
      <c r="U26" s="260">
        <f t="shared" si="6"/>
        <v>0</v>
      </c>
      <c r="V26" s="257"/>
      <c r="W26" s="258"/>
      <c r="X26" s="258"/>
      <c r="Y26" s="259"/>
      <c r="Z26" s="243" t="str">
        <f t="shared" si="7"/>
        <v/>
      </c>
      <c r="AA26" s="260">
        <f t="shared" si="8"/>
        <v>0</v>
      </c>
      <c r="AB26" s="257"/>
      <c r="AC26" s="258"/>
      <c r="AD26" s="258"/>
      <c r="AE26" s="259"/>
      <c r="AF26" s="243" t="str">
        <f t="shared" si="9"/>
        <v/>
      </c>
      <c r="AG26" s="260">
        <f t="shared" si="10"/>
        <v>0</v>
      </c>
      <c r="AH26" s="257"/>
      <c r="AI26" s="258"/>
      <c r="AJ26" s="258"/>
      <c r="AK26" s="259"/>
      <c r="AL26" s="243" t="str">
        <f t="shared" si="11"/>
        <v/>
      </c>
      <c r="AM26" s="260">
        <f t="shared" si="12"/>
        <v>0</v>
      </c>
      <c r="AN26" s="257"/>
      <c r="AO26" s="258"/>
      <c r="AP26" s="258"/>
      <c r="AQ26" s="259"/>
      <c r="AR26" s="244" t="str">
        <f t="shared" si="13"/>
        <v/>
      </c>
      <c r="AS26" s="272">
        <f t="shared" si="14"/>
        <v>0</v>
      </c>
      <c r="AT26" s="273" t="str">
        <f t="shared" si="15"/>
        <v/>
      </c>
      <c r="AU26" s="260" t="e">
        <f t="shared" si="16"/>
        <v>#VALUE!</v>
      </c>
      <c r="AV26" s="274" t="str">
        <f ca="1">'Udregning af resultater'!M62</f>
        <v/>
      </c>
      <c r="AW26" s="274" t="str">
        <f ca="1">'Udregning af resultater'!M104</f>
        <v/>
      </c>
      <c r="AX26" s="261"/>
      <c r="AY26" s="262"/>
      <c r="AZ26" s="262"/>
      <c r="BA26" s="263"/>
      <c r="BB26" s="260" t="str">
        <f t="shared" si="17"/>
        <v/>
      </c>
      <c r="BC26" s="260">
        <f t="shared" si="18"/>
        <v>0</v>
      </c>
      <c r="BD26" s="261"/>
      <c r="BE26" s="262"/>
      <c r="BF26" s="262"/>
      <c r="BG26" s="263"/>
      <c r="BH26" s="243" t="str">
        <f t="shared" si="19"/>
        <v/>
      </c>
      <c r="BI26" s="260">
        <f t="shared" si="20"/>
        <v>0</v>
      </c>
      <c r="BJ26" s="261"/>
      <c r="BK26" s="262"/>
      <c r="BL26" s="262"/>
      <c r="BM26" s="263"/>
      <c r="BN26" s="243" t="str">
        <f t="shared" si="21"/>
        <v/>
      </c>
      <c r="BO26" s="260">
        <f t="shared" si="22"/>
        <v>0</v>
      </c>
      <c r="BP26" s="261"/>
      <c r="BQ26" s="262"/>
      <c r="BR26" s="262"/>
      <c r="BS26" s="263"/>
      <c r="BT26" s="243" t="str">
        <f t="shared" si="23"/>
        <v/>
      </c>
      <c r="BU26" s="260">
        <f t="shared" si="24"/>
        <v>0</v>
      </c>
      <c r="BV26" s="261"/>
      <c r="BW26" s="264"/>
      <c r="BX26" s="264"/>
      <c r="BY26" s="264"/>
      <c r="BZ26" s="281"/>
      <c r="CA26" s="264"/>
      <c r="CB26" s="266"/>
      <c r="CC26" s="266"/>
      <c r="CD26" s="267"/>
      <c r="CE26" s="213" t="str">
        <f t="shared" si="25"/>
        <v/>
      </c>
      <c r="CF26" s="214"/>
      <c r="CG26" s="263"/>
      <c r="CH26" s="214">
        <f t="shared" si="0"/>
        <v>0</v>
      </c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</row>
    <row r="27" spans="1:101" s="254" customFormat="1" ht="14.1" customHeight="1" thickBot="1" x14ac:dyDescent="0.35">
      <c r="A27" s="237" t="str">
        <f ca="1">'Udregning af resultater'!S20</f>
        <v/>
      </c>
      <c r="B27" s="238" t="str">
        <f ca="1">'Udregning af resultater'!T20</f>
        <v/>
      </c>
      <c r="C27" s="256" t="str">
        <f t="shared" ca="1" si="26"/>
        <v/>
      </c>
      <c r="D27" s="257"/>
      <c r="E27" s="258"/>
      <c r="F27" s="258"/>
      <c r="G27" s="259"/>
      <c r="H27" s="243" t="str">
        <f t="shared" si="1"/>
        <v/>
      </c>
      <c r="I27" s="274">
        <f t="shared" si="2"/>
        <v>0</v>
      </c>
      <c r="J27" s="257"/>
      <c r="K27" s="258"/>
      <c r="L27" s="258"/>
      <c r="M27" s="259"/>
      <c r="N27" s="243" t="str">
        <f t="shared" si="3"/>
        <v/>
      </c>
      <c r="O27" s="260">
        <f t="shared" si="4"/>
        <v>0</v>
      </c>
      <c r="P27" s="257"/>
      <c r="Q27" s="258"/>
      <c r="R27" s="258"/>
      <c r="S27" s="259"/>
      <c r="T27" s="260" t="str">
        <f t="shared" si="5"/>
        <v/>
      </c>
      <c r="U27" s="260">
        <f t="shared" si="6"/>
        <v>0</v>
      </c>
      <c r="V27" s="257"/>
      <c r="W27" s="258"/>
      <c r="X27" s="258"/>
      <c r="Y27" s="259"/>
      <c r="Z27" s="243" t="str">
        <f t="shared" si="7"/>
        <v/>
      </c>
      <c r="AA27" s="260">
        <f t="shared" si="8"/>
        <v>0</v>
      </c>
      <c r="AB27" s="257"/>
      <c r="AC27" s="258"/>
      <c r="AD27" s="258"/>
      <c r="AE27" s="259"/>
      <c r="AF27" s="243" t="str">
        <f t="shared" si="9"/>
        <v/>
      </c>
      <c r="AG27" s="260">
        <f t="shared" si="10"/>
        <v>0</v>
      </c>
      <c r="AH27" s="257"/>
      <c r="AI27" s="258"/>
      <c r="AJ27" s="258"/>
      <c r="AK27" s="259"/>
      <c r="AL27" s="243" t="str">
        <f t="shared" si="11"/>
        <v/>
      </c>
      <c r="AM27" s="260">
        <f t="shared" si="12"/>
        <v>0</v>
      </c>
      <c r="AN27" s="257"/>
      <c r="AO27" s="258"/>
      <c r="AP27" s="258"/>
      <c r="AQ27" s="259"/>
      <c r="AR27" s="244" t="str">
        <f t="shared" si="13"/>
        <v/>
      </c>
      <c r="AS27" s="272">
        <f t="shared" si="14"/>
        <v>0</v>
      </c>
      <c r="AT27" s="273" t="str">
        <f t="shared" si="15"/>
        <v/>
      </c>
      <c r="AU27" s="260" t="e">
        <f t="shared" si="16"/>
        <v>#VALUE!</v>
      </c>
      <c r="AV27" s="274" t="str">
        <f ca="1">'Udregning af resultater'!M63</f>
        <v/>
      </c>
      <c r="AW27" s="274" t="str">
        <f ca="1">'Udregning af resultater'!M105</f>
        <v/>
      </c>
      <c r="AX27" s="261" t="s">
        <v>34</v>
      </c>
      <c r="AY27" s="262"/>
      <c r="AZ27" s="262"/>
      <c r="BA27" s="263"/>
      <c r="BB27" s="260" t="str">
        <f t="shared" si="17"/>
        <v/>
      </c>
      <c r="BC27" s="260">
        <f t="shared" si="18"/>
        <v>0</v>
      </c>
      <c r="BD27" s="261"/>
      <c r="BE27" s="262"/>
      <c r="BF27" s="262"/>
      <c r="BG27" s="263"/>
      <c r="BH27" s="243" t="str">
        <f t="shared" si="19"/>
        <v/>
      </c>
      <c r="BI27" s="260">
        <f t="shared" si="20"/>
        <v>0</v>
      </c>
      <c r="BJ27" s="261"/>
      <c r="BK27" s="262"/>
      <c r="BL27" s="262"/>
      <c r="BM27" s="263"/>
      <c r="BN27" s="243" t="str">
        <f t="shared" si="21"/>
        <v/>
      </c>
      <c r="BO27" s="260">
        <f t="shared" si="22"/>
        <v>0</v>
      </c>
      <c r="BP27" s="261"/>
      <c r="BQ27" s="262"/>
      <c r="BR27" s="262"/>
      <c r="BS27" s="263"/>
      <c r="BT27" s="243" t="str">
        <f t="shared" si="23"/>
        <v/>
      </c>
      <c r="BU27" s="260">
        <f t="shared" si="24"/>
        <v>0</v>
      </c>
      <c r="BV27" s="261"/>
      <c r="BW27" s="264"/>
      <c r="BX27" s="264"/>
      <c r="BY27" s="264"/>
      <c r="BZ27" s="281"/>
      <c r="CA27" s="264"/>
      <c r="CB27" s="266"/>
      <c r="CC27" s="266"/>
      <c r="CD27" s="267"/>
      <c r="CE27" s="213" t="str">
        <f t="shared" si="25"/>
        <v/>
      </c>
      <c r="CF27" s="214"/>
      <c r="CG27" s="263"/>
      <c r="CH27" s="214">
        <f t="shared" si="0"/>
        <v>0</v>
      </c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</row>
    <row r="28" spans="1:101" s="254" customFormat="1" ht="14.1" customHeight="1" thickBot="1" x14ac:dyDescent="0.35">
      <c r="A28" s="237" t="str">
        <f ca="1">'Udregning af resultater'!S21</f>
        <v/>
      </c>
      <c r="B28" s="238" t="str">
        <f ca="1">'Udregning af resultater'!T21</f>
        <v/>
      </c>
      <c r="C28" s="256" t="str">
        <f t="shared" ca="1" si="26"/>
        <v/>
      </c>
      <c r="D28" s="257"/>
      <c r="E28" s="258"/>
      <c r="F28" s="258"/>
      <c r="G28" s="259"/>
      <c r="H28" s="243" t="str">
        <f t="shared" si="1"/>
        <v/>
      </c>
      <c r="I28" s="274">
        <f t="shared" si="2"/>
        <v>0</v>
      </c>
      <c r="J28" s="257"/>
      <c r="K28" s="258"/>
      <c r="L28" s="258"/>
      <c r="M28" s="259"/>
      <c r="N28" s="243" t="str">
        <f t="shared" si="3"/>
        <v/>
      </c>
      <c r="O28" s="260">
        <f t="shared" si="4"/>
        <v>0</v>
      </c>
      <c r="P28" s="257"/>
      <c r="Q28" s="258"/>
      <c r="R28" s="258"/>
      <c r="S28" s="259"/>
      <c r="T28" s="260" t="str">
        <f t="shared" si="5"/>
        <v/>
      </c>
      <c r="U28" s="260">
        <f t="shared" si="6"/>
        <v>0</v>
      </c>
      <c r="V28" s="257"/>
      <c r="W28" s="258"/>
      <c r="X28" s="258"/>
      <c r="Y28" s="259"/>
      <c r="Z28" s="243" t="str">
        <f t="shared" si="7"/>
        <v/>
      </c>
      <c r="AA28" s="260">
        <f t="shared" si="8"/>
        <v>0</v>
      </c>
      <c r="AB28" s="257"/>
      <c r="AC28" s="258"/>
      <c r="AD28" s="258"/>
      <c r="AE28" s="259"/>
      <c r="AF28" s="243" t="str">
        <f t="shared" si="9"/>
        <v/>
      </c>
      <c r="AG28" s="260">
        <f t="shared" si="10"/>
        <v>0</v>
      </c>
      <c r="AH28" s="257"/>
      <c r="AI28" s="258"/>
      <c r="AJ28" s="258"/>
      <c r="AK28" s="259"/>
      <c r="AL28" s="243" t="str">
        <f t="shared" si="11"/>
        <v/>
      </c>
      <c r="AM28" s="260">
        <f t="shared" si="12"/>
        <v>0</v>
      </c>
      <c r="AN28" s="257"/>
      <c r="AO28" s="258"/>
      <c r="AP28" s="258"/>
      <c r="AQ28" s="259"/>
      <c r="AR28" s="244" t="str">
        <f t="shared" si="13"/>
        <v/>
      </c>
      <c r="AS28" s="272">
        <f t="shared" si="14"/>
        <v>0</v>
      </c>
      <c r="AT28" s="273" t="str">
        <f t="shared" si="15"/>
        <v/>
      </c>
      <c r="AU28" s="260" t="e">
        <f t="shared" si="16"/>
        <v>#VALUE!</v>
      </c>
      <c r="AV28" s="274" t="str">
        <f ca="1">'Udregning af resultater'!M64</f>
        <v/>
      </c>
      <c r="AW28" s="274" t="str">
        <f ca="1">'Udregning af resultater'!M106</f>
        <v/>
      </c>
      <c r="AX28" s="261"/>
      <c r="AY28" s="262"/>
      <c r="AZ28" s="262"/>
      <c r="BA28" s="263"/>
      <c r="BB28" s="260" t="str">
        <f t="shared" si="17"/>
        <v/>
      </c>
      <c r="BC28" s="260">
        <f t="shared" si="18"/>
        <v>0</v>
      </c>
      <c r="BD28" s="261"/>
      <c r="BE28" s="262"/>
      <c r="BF28" s="262"/>
      <c r="BG28" s="263"/>
      <c r="BH28" s="243" t="str">
        <f t="shared" si="19"/>
        <v/>
      </c>
      <c r="BI28" s="260">
        <f t="shared" si="20"/>
        <v>0</v>
      </c>
      <c r="BJ28" s="261"/>
      <c r="BK28" s="262"/>
      <c r="BL28" s="262"/>
      <c r="BM28" s="263"/>
      <c r="BN28" s="243" t="str">
        <f t="shared" si="21"/>
        <v/>
      </c>
      <c r="BO28" s="260">
        <f t="shared" si="22"/>
        <v>0</v>
      </c>
      <c r="BP28" s="261"/>
      <c r="BQ28" s="262"/>
      <c r="BR28" s="262"/>
      <c r="BS28" s="263"/>
      <c r="BT28" s="243" t="str">
        <f t="shared" si="23"/>
        <v/>
      </c>
      <c r="BU28" s="260">
        <f t="shared" si="24"/>
        <v>0</v>
      </c>
      <c r="BV28" s="261"/>
      <c r="BW28" s="264"/>
      <c r="BX28" s="264"/>
      <c r="BY28" s="264"/>
      <c r="BZ28" s="281"/>
      <c r="CA28" s="264"/>
      <c r="CB28" s="266"/>
      <c r="CC28" s="266"/>
      <c r="CD28" s="267"/>
      <c r="CE28" s="213" t="str">
        <f t="shared" si="25"/>
        <v/>
      </c>
      <c r="CF28" s="214"/>
      <c r="CG28" s="263"/>
      <c r="CH28" s="214">
        <f t="shared" si="0"/>
        <v>0</v>
      </c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</row>
    <row r="29" spans="1:101" s="254" customFormat="1" ht="14.1" customHeight="1" thickBot="1" x14ac:dyDescent="0.35">
      <c r="A29" s="237" t="str">
        <f ca="1">'Udregning af resultater'!S22</f>
        <v/>
      </c>
      <c r="B29" s="238" t="str">
        <f ca="1">'Udregning af resultater'!T22</f>
        <v/>
      </c>
      <c r="C29" s="256" t="str">
        <f t="shared" ca="1" si="26"/>
        <v/>
      </c>
      <c r="D29" s="257"/>
      <c r="E29" s="258"/>
      <c r="F29" s="258"/>
      <c r="G29" s="259"/>
      <c r="H29" s="243" t="str">
        <f t="shared" si="1"/>
        <v/>
      </c>
      <c r="I29" s="274">
        <f t="shared" si="2"/>
        <v>0</v>
      </c>
      <c r="J29" s="257"/>
      <c r="K29" s="258"/>
      <c r="L29" s="258"/>
      <c r="M29" s="259"/>
      <c r="N29" s="243" t="str">
        <f t="shared" si="3"/>
        <v/>
      </c>
      <c r="O29" s="260">
        <f t="shared" si="4"/>
        <v>0</v>
      </c>
      <c r="P29" s="257"/>
      <c r="Q29" s="258"/>
      <c r="R29" s="258"/>
      <c r="S29" s="259"/>
      <c r="T29" s="260" t="str">
        <f t="shared" si="5"/>
        <v/>
      </c>
      <c r="U29" s="260">
        <f t="shared" si="6"/>
        <v>0</v>
      </c>
      <c r="V29" s="257"/>
      <c r="W29" s="258"/>
      <c r="X29" s="258"/>
      <c r="Y29" s="259"/>
      <c r="Z29" s="243" t="str">
        <f t="shared" si="7"/>
        <v/>
      </c>
      <c r="AA29" s="260">
        <f t="shared" si="8"/>
        <v>0</v>
      </c>
      <c r="AB29" s="257"/>
      <c r="AC29" s="258"/>
      <c r="AD29" s="258"/>
      <c r="AE29" s="259"/>
      <c r="AF29" s="243" t="str">
        <f t="shared" si="9"/>
        <v/>
      </c>
      <c r="AG29" s="260">
        <f t="shared" si="10"/>
        <v>0</v>
      </c>
      <c r="AH29" s="257"/>
      <c r="AI29" s="258"/>
      <c r="AJ29" s="258"/>
      <c r="AK29" s="259"/>
      <c r="AL29" s="243" t="str">
        <f t="shared" si="11"/>
        <v/>
      </c>
      <c r="AM29" s="260">
        <f t="shared" si="12"/>
        <v>0</v>
      </c>
      <c r="AN29" s="257"/>
      <c r="AO29" s="258"/>
      <c r="AP29" s="258"/>
      <c r="AQ29" s="259"/>
      <c r="AR29" s="244" t="str">
        <f t="shared" si="13"/>
        <v/>
      </c>
      <c r="AS29" s="272">
        <f t="shared" si="14"/>
        <v>0</v>
      </c>
      <c r="AT29" s="273" t="str">
        <f t="shared" si="15"/>
        <v/>
      </c>
      <c r="AU29" s="260" t="e">
        <f t="shared" si="16"/>
        <v>#VALUE!</v>
      </c>
      <c r="AV29" s="274" t="str">
        <f ca="1">'Udregning af resultater'!M65</f>
        <v/>
      </c>
      <c r="AW29" s="274" t="str">
        <f ca="1">'Udregning af resultater'!M107</f>
        <v/>
      </c>
      <c r="AX29" s="261"/>
      <c r="AY29" s="262"/>
      <c r="AZ29" s="262"/>
      <c r="BA29" s="263"/>
      <c r="BB29" s="260" t="str">
        <f t="shared" si="17"/>
        <v/>
      </c>
      <c r="BC29" s="260">
        <f t="shared" si="18"/>
        <v>0</v>
      </c>
      <c r="BD29" s="261"/>
      <c r="BE29" s="262"/>
      <c r="BF29" s="262"/>
      <c r="BG29" s="263"/>
      <c r="BH29" s="243" t="str">
        <f t="shared" si="19"/>
        <v/>
      </c>
      <c r="BI29" s="260">
        <f t="shared" si="20"/>
        <v>0</v>
      </c>
      <c r="BJ29" s="261"/>
      <c r="BK29" s="262"/>
      <c r="BL29" s="262"/>
      <c r="BM29" s="263"/>
      <c r="BN29" s="243" t="str">
        <f t="shared" si="21"/>
        <v/>
      </c>
      <c r="BO29" s="260">
        <f t="shared" si="22"/>
        <v>0</v>
      </c>
      <c r="BP29" s="261"/>
      <c r="BQ29" s="262"/>
      <c r="BR29" s="262"/>
      <c r="BS29" s="263"/>
      <c r="BT29" s="243" t="str">
        <f t="shared" si="23"/>
        <v/>
      </c>
      <c r="BU29" s="260">
        <f t="shared" si="24"/>
        <v>0</v>
      </c>
      <c r="BV29" s="261"/>
      <c r="BW29" s="264"/>
      <c r="BX29" s="264"/>
      <c r="BY29" s="264"/>
      <c r="BZ29" s="281"/>
      <c r="CA29" s="264"/>
      <c r="CB29" s="266"/>
      <c r="CC29" s="266"/>
      <c r="CD29" s="267"/>
      <c r="CE29" s="213" t="str">
        <f t="shared" si="25"/>
        <v/>
      </c>
      <c r="CF29" s="214"/>
      <c r="CG29" s="263"/>
      <c r="CH29" s="214">
        <f t="shared" si="0"/>
        <v>0</v>
      </c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</row>
    <row r="30" spans="1:101" s="254" customFormat="1" ht="14.1" customHeight="1" thickBot="1" x14ac:dyDescent="0.35">
      <c r="A30" s="237" t="str">
        <f ca="1">'Udregning af resultater'!S23</f>
        <v/>
      </c>
      <c r="B30" s="238" t="str">
        <f ca="1">'Udregning af resultater'!T23</f>
        <v/>
      </c>
      <c r="C30" s="256" t="str">
        <f t="shared" ca="1" si="26"/>
        <v/>
      </c>
      <c r="D30" s="257"/>
      <c r="E30" s="258"/>
      <c r="F30" s="258"/>
      <c r="G30" s="259"/>
      <c r="H30" s="243" t="str">
        <f t="shared" si="1"/>
        <v/>
      </c>
      <c r="I30" s="274">
        <f t="shared" si="2"/>
        <v>0</v>
      </c>
      <c r="J30" s="257"/>
      <c r="K30" s="258"/>
      <c r="L30" s="258"/>
      <c r="M30" s="259"/>
      <c r="N30" s="243" t="str">
        <f t="shared" si="3"/>
        <v/>
      </c>
      <c r="O30" s="260">
        <f t="shared" si="4"/>
        <v>0</v>
      </c>
      <c r="P30" s="257"/>
      <c r="Q30" s="258"/>
      <c r="R30" s="258"/>
      <c r="S30" s="259"/>
      <c r="T30" s="260" t="str">
        <f t="shared" si="5"/>
        <v/>
      </c>
      <c r="U30" s="260">
        <f t="shared" si="6"/>
        <v>0</v>
      </c>
      <c r="V30" s="257"/>
      <c r="W30" s="258"/>
      <c r="X30" s="258"/>
      <c r="Y30" s="259"/>
      <c r="Z30" s="243" t="str">
        <f t="shared" si="7"/>
        <v/>
      </c>
      <c r="AA30" s="260">
        <f t="shared" si="8"/>
        <v>0</v>
      </c>
      <c r="AB30" s="257"/>
      <c r="AC30" s="258"/>
      <c r="AD30" s="258"/>
      <c r="AE30" s="259"/>
      <c r="AF30" s="243" t="str">
        <f t="shared" si="9"/>
        <v/>
      </c>
      <c r="AG30" s="260">
        <f t="shared" si="10"/>
        <v>0</v>
      </c>
      <c r="AH30" s="257"/>
      <c r="AI30" s="258"/>
      <c r="AJ30" s="258"/>
      <c r="AK30" s="259"/>
      <c r="AL30" s="243" t="str">
        <f t="shared" si="11"/>
        <v/>
      </c>
      <c r="AM30" s="260">
        <f t="shared" si="12"/>
        <v>0</v>
      </c>
      <c r="AN30" s="257"/>
      <c r="AO30" s="258"/>
      <c r="AP30" s="258"/>
      <c r="AQ30" s="259"/>
      <c r="AR30" s="244" t="str">
        <f t="shared" si="13"/>
        <v/>
      </c>
      <c r="AS30" s="272">
        <f t="shared" si="14"/>
        <v>0</v>
      </c>
      <c r="AT30" s="273" t="str">
        <f t="shared" si="15"/>
        <v/>
      </c>
      <c r="AU30" s="260" t="e">
        <f t="shared" si="16"/>
        <v>#VALUE!</v>
      </c>
      <c r="AV30" s="274" t="str">
        <f ca="1">'Udregning af resultater'!M66</f>
        <v/>
      </c>
      <c r="AW30" s="274" t="str">
        <f ca="1">'Udregning af resultater'!M108</f>
        <v/>
      </c>
      <c r="AX30" s="261"/>
      <c r="AY30" s="262"/>
      <c r="AZ30" s="262"/>
      <c r="BA30" s="263"/>
      <c r="BB30" s="260" t="str">
        <f t="shared" si="17"/>
        <v/>
      </c>
      <c r="BC30" s="260">
        <f t="shared" si="18"/>
        <v>0</v>
      </c>
      <c r="BD30" s="261"/>
      <c r="BE30" s="262"/>
      <c r="BF30" s="262"/>
      <c r="BG30" s="263"/>
      <c r="BH30" s="243" t="str">
        <f t="shared" si="19"/>
        <v/>
      </c>
      <c r="BI30" s="260">
        <f t="shared" si="20"/>
        <v>0</v>
      </c>
      <c r="BJ30" s="261"/>
      <c r="BK30" s="262"/>
      <c r="BL30" s="262"/>
      <c r="BM30" s="263"/>
      <c r="BN30" s="243" t="str">
        <f t="shared" si="21"/>
        <v/>
      </c>
      <c r="BO30" s="260">
        <f t="shared" si="22"/>
        <v>0</v>
      </c>
      <c r="BP30" s="261"/>
      <c r="BQ30" s="262"/>
      <c r="BR30" s="262"/>
      <c r="BS30" s="263"/>
      <c r="BT30" s="243" t="str">
        <f t="shared" si="23"/>
        <v/>
      </c>
      <c r="BU30" s="260">
        <f t="shared" si="24"/>
        <v>0</v>
      </c>
      <c r="BV30" s="261"/>
      <c r="BW30" s="264"/>
      <c r="BX30" s="264"/>
      <c r="BY30" s="264"/>
      <c r="BZ30" s="281"/>
      <c r="CA30" s="264"/>
      <c r="CB30" s="266"/>
      <c r="CC30" s="266"/>
      <c r="CD30" s="267"/>
      <c r="CE30" s="213" t="str">
        <f t="shared" si="25"/>
        <v/>
      </c>
      <c r="CF30" s="214"/>
      <c r="CG30" s="263"/>
      <c r="CH30" s="214">
        <f t="shared" si="0"/>
        <v>0</v>
      </c>
      <c r="CI30" s="275"/>
      <c r="CJ30" s="275"/>
      <c r="CK30" s="275"/>
      <c r="CL30" s="275"/>
      <c r="CM30" s="275"/>
      <c r="CN30" s="275"/>
      <c r="CO30" s="275"/>
      <c r="CP30" s="275"/>
      <c r="CQ30" s="275"/>
      <c r="CR30" s="275"/>
      <c r="CS30" s="275"/>
      <c r="CT30" s="275"/>
      <c r="CU30" s="275"/>
      <c r="CV30" s="275"/>
      <c r="CW30" s="275"/>
    </row>
    <row r="31" spans="1:101" s="254" customFormat="1" ht="14.1" customHeight="1" thickBot="1" x14ac:dyDescent="0.35">
      <c r="A31" s="237" t="str">
        <f ca="1">'Udregning af resultater'!S24</f>
        <v/>
      </c>
      <c r="B31" s="238" t="str">
        <f ca="1">'Udregning af resultater'!T24</f>
        <v/>
      </c>
      <c r="C31" s="256" t="str">
        <f t="shared" ca="1" si="26"/>
        <v/>
      </c>
      <c r="D31" s="257"/>
      <c r="E31" s="258"/>
      <c r="F31" s="258"/>
      <c r="G31" s="259"/>
      <c r="H31" s="243" t="str">
        <f t="shared" si="1"/>
        <v/>
      </c>
      <c r="I31" s="274">
        <f t="shared" si="2"/>
        <v>0</v>
      </c>
      <c r="J31" s="257"/>
      <c r="K31" s="258"/>
      <c r="L31" s="258"/>
      <c r="M31" s="259"/>
      <c r="N31" s="243" t="str">
        <f t="shared" si="3"/>
        <v/>
      </c>
      <c r="O31" s="260">
        <f t="shared" si="4"/>
        <v>0</v>
      </c>
      <c r="P31" s="257"/>
      <c r="Q31" s="258"/>
      <c r="R31" s="258"/>
      <c r="S31" s="259"/>
      <c r="T31" s="260" t="str">
        <f t="shared" si="5"/>
        <v/>
      </c>
      <c r="U31" s="260">
        <f t="shared" si="6"/>
        <v>0</v>
      </c>
      <c r="V31" s="257"/>
      <c r="W31" s="258"/>
      <c r="X31" s="258"/>
      <c r="Y31" s="259"/>
      <c r="Z31" s="243" t="str">
        <f t="shared" si="7"/>
        <v/>
      </c>
      <c r="AA31" s="260">
        <f t="shared" si="8"/>
        <v>0</v>
      </c>
      <c r="AB31" s="257"/>
      <c r="AC31" s="258"/>
      <c r="AD31" s="258"/>
      <c r="AE31" s="259"/>
      <c r="AF31" s="243" t="str">
        <f t="shared" si="9"/>
        <v/>
      </c>
      <c r="AG31" s="260">
        <f t="shared" si="10"/>
        <v>0</v>
      </c>
      <c r="AH31" s="257"/>
      <c r="AI31" s="258"/>
      <c r="AJ31" s="258"/>
      <c r="AK31" s="259"/>
      <c r="AL31" s="243" t="str">
        <f t="shared" si="11"/>
        <v/>
      </c>
      <c r="AM31" s="260">
        <f t="shared" si="12"/>
        <v>0</v>
      </c>
      <c r="AN31" s="257"/>
      <c r="AO31" s="258"/>
      <c r="AP31" s="258"/>
      <c r="AQ31" s="259"/>
      <c r="AR31" s="244" t="str">
        <f t="shared" si="13"/>
        <v/>
      </c>
      <c r="AS31" s="272">
        <f t="shared" si="14"/>
        <v>0</v>
      </c>
      <c r="AT31" s="273" t="str">
        <f t="shared" si="15"/>
        <v/>
      </c>
      <c r="AU31" s="260" t="e">
        <f t="shared" si="16"/>
        <v>#VALUE!</v>
      </c>
      <c r="AV31" s="274" t="str">
        <f ca="1">'Udregning af resultater'!M67</f>
        <v/>
      </c>
      <c r="AW31" s="274" t="str">
        <f ca="1">'Udregning af resultater'!M109</f>
        <v/>
      </c>
      <c r="AX31" s="261"/>
      <c r="AY31" s="262"/>
      <c r="AZ31" s="262"/>
      <c r="BA31" s="263"/>
      <c r="BB31" s="260" t="str">
        <f t="shared" si="17"/>
        <v/>
      </c>
      <c r="BC31" s="260">
        <f t="shared" si="18"/>
        <v>0</v>
      </c>
      <c r="BD31" s="261"/>
      <c r="BE31" s="262"/>
      <c r="BF31" s="262"/>
      <c r="BG31" s="263"/>
      <c r="BH31" s="243" t="str">
        <f t="shared" si="19"/>
        <v/>
      </c>
      <c r="BI31" s="260">
        <f t="shared" si="20"/>
        <v>0</v>
      </c>
      <c r="BJ31" s="261"/>
      <c r="BK31" s="262"/>
      <c r="BL31" s="262"/>
      <c r="BM31" s="263"/>
      <c r="BN31" s="243" t="str">
        <f t="shared" si="21"/>
        <v/>
      </c>
      <c r="BO31" s="260">
        <f t="shared" si="22"/>
        <v>0</v>
      </c>
      <c r="BP31" s="261"/>
      <c r="BQ31" s="262"/>
      <c r="BR31" s="262"/>
      <c r="BS31" s="263"/>
      <c r="BT31" s="243" t="str">
        <f t="shared" si="23"/>
        <v/>
      </c>
      <c r="BU31" s="260">
        <f t="shared" si="24"/>
        <v>0</v>
      </c>
      <c r="BV31" s="261"/>
      <c r="BW31" s="264"/>
      <c r="BX31" s="264"/>
      <c r="BY31" s="264"/>
      <c r="BZ31" s="281"/>
      <c r="CA31" s="264"/>
      <c r="CB31" s="266"/>
      <c r="CC31" s="266"/>
      <c r="CD31" s="267"/>
      <c r="CE31" s="213" t="str">
        <f t="shared" si="25"/>
        <v/>
      </c>
      <c r="CF31" s="214"/>
      <c r="CG31" s="263"/>
      <c r="CH31" s="214">
        <f t="shared" si="0"/>
        <v>0</v>
      </c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</row>
    <row r="32" spans="1:101" s="254" customFormat="1" ht="14.1" customHeight="1" thickBot="1" x14ac:dyDescent="0.35">
      <c r="A32" s="237" t="str">
        <f ca="1">'Udregning af resultater'!S25</f>
        <v/>
      </c>
      <c r="B32" s="238" t="str">
        <f ca="1">'Udregning af resultater'!T25</f>
        <v/>
      </c>
      <c r="C32" s="256" t="str">
        <f t="shared" ca="1" si="26"/>
        <v/>
      </c>
      <c r="D32" s="257"/>
      <c r="E32" s="258"/>
      <c r="F32" s="258"/>
      <c r="G32" s="259"/>
      <c r="H32" s="243" t="str">
        <f t="shared" si="1"/>
        <v/>
      </c>
      <c r="I32" s="274">
        <f t="shared" si="2"/>
        <v>0</v>
      </c>
      <c r="J32" s="257"/>
      <c r="K32" s="258"/>
      <c r="L32" s="258"/>
      <c r="M32" s="259"/>
      <c r="N32" s="243" t="str">
        <f t="shared" si="3"/>
        <v/>
      </c>
      <c r="O32" s="260">
        <f t="shared" si="4"/>
        <v>0</v>
      </c>
      <c r="P32" s="257"/>
      <c r="Q32" s="258"/>
      <c r="R32" s="258"/>
      <c r="S32" s="259"/>
      <c r="T32" s="260" t="str">
        <f t="shared" si="5"/>
        <v/>
      </c>
      <c r="U32" s="260">
        <f t="shared" si="6"/>
        <v>0</v>
      </c>
      <c r="V32" s="257"/>
      <c r="W32" s="258"/>
      <c r="X32" s="258"/>
      <c r="Y32" s="259"/>
      <c r="Z32" s="243" t="str">
        <f t="shared" si="7"/>
        <v/>
      </c>
      <c r="AA32" s="260">
        <f t="shared" si="8"/>
        <v>0</v>
      </c>
      <c r="AB32" s="257"/>
      <c r="AC32" s="258"/>
      <c r="AD32" s="258"/>
      <c r="AE32" s="259"/>
      <c r="AF32" s="243" t="str">
        <f t="shared" si="9"/>
        <v/>
      </c>
      <c r="AG32" s="260">
        <f t="shared" si="10"/>
        <v>0</v>
      </c>
      <c r="AH32" s="257"/>
      <c r="AI32" s="258"/>
      <c r="AJ32" s="258"/>
      <c r="AK32" s="259"/>
      <c r="AL32" s="243" t="str">
        <f t="shared" si="11"/>
        <v/>
      </c>
      <c r="AM32" s="260">
        <f t="shared" si="12"/>
        <v>0</v>
      </c>
      <c r="AN32" s="257"/>
      <c r="AO32" s="258"/>
      <c r="AP32" s="258"/>
      <c r="AQ32" s="259"/>
      <c r="AR32" s="244" t="str">
        <f t="shared" si="13"/>
        <v/>
      </c>
      <c r="AS32" s="272">
        <f t="shared" si="14"/>
        <v>0</v>
      </c>
      <c r="AT32" s="273" t="str">
        <f t="shared" si="15"/>
        <v/>
      </c>
      <c r="AU32" s="260" t="e">
        <f t="shared" si="16"/>
        <v>#VALUE!</v>
      </c>
      <c r="AV32" s="274" t="str">
        <f ca="1">'Udregning af resultater'!M68</f>
        <v/>
      </c>
      <c r="AW32" s="274" t="str">
        <f ca="1">'Udregning af resultater'!M110</f>
        <v/>
      </c>
      <c r="AX32" s="261"/>
      <c r="AY32" s="262"/>
      <c r="AZ32" s="262"/>
      <c r="BA32" s="263"/>
      <c r="BB32" s="260" t="str">
        <f t="shared" si="17"/>
        <v/>
      </c>
      <c r="BC32" s="260">
        <f t="shared" si="18"/>
        <v>0</v>
      </c>
      <c r="BD32" s="261"/>
      <c r="BE32" s="262"/>
      <c r="BF32" s="262"/>
      <c r="BG32" s="263"/>
      <c r="BH32" s="243" t="str">
        <f t="shared" si="19"/>
        <v/>
      </c>
      <c r="BI32" s="260">
        <f t="shared" si="20"/>
        <v>0</v>
      </c>
      <c r="BJ32" s="261"/>
      <c r="BK32" s="262"/>
      <c r="BL32" s="262"/>
      <c r="BM32" s="263"/>
      <c r="BN32" s="243" t="str">
        <f t="shared" si="21"/>
        <v/>
      </c>
      <c r="BO32" s="260">
        <f t="shared" si="22"/>
        <v>0</v>
      </c>
      <c r="BP32" s="261"/>
      <c r="BQ32" s="262"/>
      <c r="BR32" s="262"/>
      <c r="BS32" s="263"/>
      <c r="BT32" s="243" t="str">
        <f t="shared" si="23"/>
        <v/>
      </c>
      <c r="BU32" s="260">
        <f t="shared" si="24"/>
        <v>0</v>
      </c>
      <c r="BV32" s="261"/>
      <c r="BW32" s="264"/>
      <c r="BX32" s="264"/>
      <c r="BY32" s="264"/>
      <c r="BZ32" s="281"/>
      <c r="CA32" s="264"/>
      <c r="CB32" s="266"/>
      <c r="CC32" s="266"/>
      <c r="CD32" s="267"/>
      <c r="CE32" s="213" t="str">
        <f t="shared" si="25"/>
        <v/>
      </c>
      <c r="CF32" s="214"/>
      <c r="CG32" s="263"/>
      <c r="CH32" s="214">
        <f t="shared" si="0"/>
        <v>0</v>
      </c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</row>
    <row r="33" spans="1:101" s="254" customFormat="1" ht="14.1" customHeight="1" thickBot="1" x14ac:dyDescent="0.35">
      <c r="A33" s="237" t="str">
        <f ca="1">'Udregning af resultater'!S26</f>
        <v/>
      </c>
      <c r="B33" s="238" t="str">
        <f ca="1">'Udregning af resultater'!T26</f>
        <v/>
      </c>
      <c r="C33" s="256" t="str">
        <f t="shared" ca="1" si="26"/>
        <v/>
      </c>
      <c r="D33" s="257"/>
      <c r="E33" s="258"/>
      <c r="F33" s="258"/>
      <c r="G33" s="259"/>
      <c r="H33" s="243" t="str">
        <f t="shared" si="1"/>
        <v/>
      </c>
      <c r="I33" s="274">
        <f t="shared" si="2"/>
        <v>0</v>
      </c>
      <c r="J33" s="257"/>
      <c r="K33" s="258"/>
      <c r="L33" s="258"/>
      <c r="M33" s="259"/>
      <c r="N33" s="243" t="str">
        <f t="shared" si="3"/>
        <v/>
      </c>
      <c r="O33" s="260">
        <f t="shared" si="4"/>
        <v>0</v>
      </c>
      <c r="P33" s="257"/>
      <c r="Q33" s="258"/>
      <c r="R33" s="258"/>
      <c r="S33" s="259"/>
      <c r="T33" s="260" t="str">
        <f t="shared" si="5"/>
        <v/>
      </c>
      <c r="U33" s="260">
        <f t="shared" si="6"/>
        <v>0</v>
      </c>
      <c r="V33" s="257"/>
      <c r="W33" s="258"/>
      <c r="X33" s="258"/>
      <c r="Y33" s="259"/>
      <c r="Z33" s="243" t="str">
        <f t="shared" si="7"/>
        <v/>
      </c>
      <c r="AA33" s="260">
        <f t="shared" si="8"/>
        <v>0</v>
      </c>
      <c r="AB33" s="257"/>
      <c r="AC33" s="258"/>
      <c r="AD33" s="258"/>
      <c r="AE33" s="259"/>
      <c r="AF33" s="243" t="str">
        <f t="shared" si="9"/>
        <v/>
      </c>
      <c r="AG33" s="260">
        <f t="shared" si="10"/>
        <v>0</v>
      </c>
      <c r="AH33" s="257"/>
      <c r="AI33" s="258"/>
      <c r="AJ33" s="258"/>
      <c r="AK33" s="259"/>
      <c r="AL33" s="243" t="str">
        <f t="shared" si="11"/>
        <v/>
      </c>
      <c r="AM33" s="260">
        <f t="shared" si="12"/>
        <v>0</v>
      </c>
      <c r="AN33" s="257"/>
      <c r="AO33" s="258"/>
      <c r="AP33" s="258"/>
      <c r="AQ33" s="259"/>
      <c r="AR33" s="244" t="str">
        <f t="shared" si="13"/>
        <v/>
      </c>
      <c r="AS33" s="272">
        <f t="shared" si="14"/>
        <v>0</v>
      </c>
      <c r="AT33" s="273" t="str">
        <f t="shared" si="15"/>
        <v/>
      </c>
      <c r="AU33" s="260" t="e">
        <f t="shared" si="16"/>
        <v>#VALUE!</v>
      </c>
      <c r="AV33" s="274" t="str">
        <f ca="1">'Udregning af resultater'!M69</f>
        <v/>
      </c>
      <c r="AW33" s="274" t="str">
        <f ca="1">'Udregning af resultater'!M111</f>
        <v/>
      </c>
      <c r="AX33" s="261"/>
      <c r="AY33" s="262"/>
      <c r="AZ33" s="262"/>
      <c r="BA33" s="263"/>
      <c r="BB33" s="260" t="str">
        <f t="shared" si="17"/>
        <v/>
      </c>
      <c r="BC33" s="260">
        <f t="shared" si="18"/>
        <v>0</v>
      </c>
      <c r="BD33" s="261"/>
      <c r="BE33" s="262"/>
      <c r="BF33" s="262"/>
      <c r="BG33" s="263"/>
      <c r="BH33" s="243" t="str">
        <f t="shared" si="19"/>
        <v/>
      </c>
      <c r="BI33" s="260">
        <f t="shared" si="20"/>
        <v>0</v>
      </c>
      <c r="BJ33" s="261"/>
      <c r="BK33" s="262"/>
      <c r="BL33" s="262"/>
      <c r="BM33" s="263"/>
      <c r="BN33" s="243" t="str">
        <f t="shared" si="21"/>
        <v/>
      </c>
      <c r="BO33" s="260">
        <f t="shared" si="22"/>
        <v>0</v>
      </c>
      <c r="BP33" s="261"/>
      <c r="BQ33" s="262"/>
      <c r="BR33" s="262"/>
      <c r="BS33" s="263"/>
      <c r="BT33" s="243" t="str">
        <f t="shared" si="23"/>
        <v/>
      </c>
      <c r="BU33" s="260">
        <f t="shared" si="24"/>
        <v>0</v>
      </c>
      <c r="BV33" s="261"/>
      <c r="BW33" s="264"/>
      <c r="BX33" s="264"/>
      <c r="BY33" s="264"/>
      <c r="BZ33" s="281"/>
      <c r="CA33" s="264"/>
      <c r="CB33" s="266"/>
      <c r="CC33" s="266"/>
      <c r="CD33" s="267"/>
      <c r="CE33" s="213" t="str">
        <f t="shared" si="25"/>
        <v/>
      </c>
      <c r="CF33" s="214"/>
      <c r="CG33" s="263"/>
      <c r="CH33" s="214">
        <f t="shared" si="0"/>
        <v>0</v>
      </c>
      <c r="CI33" s="275"/>
      <c r="CJ33" s="275"/>
      <c r="CK33" s="275"/>
      <c r="CL33" s="275"/>
      <c r="CM33" s="275"/>
      <c r="CN33" s="275"/>
      <c r="CO33" s="275"/>
      <c r="CP33" s="275"/>
      <c r="CQ33" s="275"/>
      <c r="CR33" s="275"/>
      <c r="CS33" s="275"/>
      <c r="CT33" s="275"/>
      <c r="CU33" s="275"/>
      <c r="CV33" s="275"/>
      <c r="CW33" s="275"/>
    </row>
    <row r="34" spans="1:101" s="254" customFormat="1" ht="14.1" customHeight="1" thickBot="1" x14ac:dyDescent="0.35">
      <c r="A34" s="237" t="str">
        <f ca="1">'Udregning af resultater'!S27</f>
        <v/>
      </c>
      <c r="B34" s="238" t="str">
        <f ca="1">'Udregning af resultater'!T27</f>
        <v/>
      </c>
      <c r="C34" s="256" t="str">
        <f t="shared" ca="1" si="26"/>
        <v/>
      </c>
      <c r="D34" s="257"/>
      <c r="E34" s="258"/>
      <c r="F34" s="258"/>
      <c r="G34" s="259"/>
      <c r="H34" s="243" t="str">
        <f t="shared" si="1"/>
        <v/>
      </c>
      <c r="I34" s="274">
        <f t="shared" si="2"/>
        <v>0</v>
      </c>
      <c r="J34" s="257"/>
      <c r="K34" s="258"/>
      <c r="L34" s="258"/>
      <c r="M34" s="259"/>
      <c r="N34" s="243" t="str">
        <f t="shared" si="3"/>
        <v/>
      </c>
      <c r="O34" s="260">
        <f t="shared" si="4"/>
        <v>0</v>
      </c>
      <c r="P34" s="257"/>
      <c r="Q34" s="258"/>
      <c r="R34" s="258"/>
      <c r="S34" s="259"/>
      <c r="T34" s="260" t="str">
        <f t="shared" si="5"/>
        <v/>
      </c>
      <c r="U34" s="260">
        <f t="shared" si="6"/>
        <v>0</v>
      </c>
      <c r="V34" s="257"/>
      <c r="W34" s="258"/>
      <c r="X34" s="258"/>
      <c r="Y34" s="259"/>
      <c r="Z34" s="243" t="str">
        <f t="shared" si="7"/>
        <v/>
      </c>
      <c r="AA34" s="260">
        <f t="shared" si="8"/>
        <v>0</v>
      </c>
      <c r="AB34" s="257"/>
      <c r="AC34" s="258"/>
      <c r="AD34" s="258"/>
      <c r="AE34" s="259"/>
      <c r="AF34" s="243" t="str">
        <f t="shared" si="9"/>
        <v/>
      </c>
      <c r="AG34" s="260">
        <f t="shared" si="10"/>
        <v>0</v>
      </c>
      <c r="AH34" s="257"/>
      <c r="AI34" s="258"/>
      <c r="AJ34" s="258"/>
      <c r="AK34" s="259"/>
      <c r="AL34" s="243" t="str">
        <f t="shared" si="11"/>
        <v/>
      </c>
      <c r="AM34" s="260">
        <f t="shared" si="12"/>
        <v>0</v>
      </c>
      <c r="AN34" s="257"/>
      <c r="AO34" s="258"/>
      <c r="AP34" s="258"/>
      <c r="AQ34" s="259"/>
      <c r="AR34" s="244" t="str">
        <f t="shared" si="13"/>
        <v/>
      </c>
      <c r="AS34" s="272">
        <f t="shared" si="14"/>
        <v>0</v>
      </c>
      <c r="AT34" s="273" t="str">
        <f t="shared" si="15"/>
        <v/>
      </c>
      <c r="AU34" s="260" t="e">
        <f t="shared" si="16"/>
        <v>#VALUE!</v>
      </c>
      <c r="AV34" s="274" t="str">
        <f ca="1">'Udregning af resultater'!M70</f>
        <v/>
      </c>
      <c r="AW34" s="274" t="str">
        <f ca="1">'Udregning af resultater'!M112</f>
        <v/>
      </c>
      <c r="AX34" s="261"/>
      <c r="AY34" s="262"/>
      <c r="AZ34" s="262"/>
      <c r="BA34" s="263"/>
      <c r="BB34" s="260" t="str">
        <f t="shared" si="17"/>
        <v/>
      </c>
      <c r="BC34" s="260">
        <f t="shared" si="18"/>
        <v>0</v>
      </c>
      <c r="BD34" s="261"/>
      <c r="BE34" s="262"/>
      <c r="BF34" s="262"/>
      <c r="BG34" s="263"/>
      <c r="BH34" s="243" t="str">
        <f t="shared" si="19"/>
        <v/>
      </c>
      <c r="BI34" s="260">
        <f t="shared" si="20"/>
        <v>0</v>
      </c>
      <c r="BJ34" s="261"/>
      <c r="BK34" s="262"/>
      <c r="BL34" s="262"/>
      <c r="BM34" s="263"/>
      <c r="BN34" s="243" t="str">
        <f t="shared" si="21"/>
        <v/>
      </c>
      <c r="BO34" s="260">
        <f t="shared" si="22"/>
        <v>0</v>
      </c>
      <c r="BP34" s="261"/>
      <c r="BQ34" s="262"/>
      <c r="BR34" s="262"/>
      <c r="BS34" s="263"/>
      <c r="BT34" s="243" t="str">
        <f t="shared" si="23"/>
        <v/>
      </c>
      <c r="BU34" s="260">
        <f t="shared" si="24"/>
        <v>0</v>
      </c>
      <c r="BV34" s="261"/>
      <c r="BW34" s="264"/>
      <c r="BX34" s="264"/>
      <c r="BY34" s="264"/>
      <c r="BZ34" s="281"/>
      <c r="CA34" s="264"/>
      <c r="CB34" s="266"/>
      <c r="CC34" s="266"/>
      <c r="CD34" s="267"/>
      <c r="CE34" s="213" t="str">
        <f t="shared" si="25"/>
        <v/>
      </c>
      <c r="CF34" s="214"/>
      <c r="CG34" s="263"/>
      <c r="CH34" s="214">
        <f t="shared" si="0"/>
        <v>0</v>
      </c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</row>
    <row r="35" spans="1:101" s="254" customFormat="1" ht="14.1" customHeight="1" thickBot="1" x14ac:dyDescent="0.35">
      <c r="A35" s="237" t="str">
        <f ca="1">'Udregning af resultater'!S28</f>
        <v/>
      </c>
      <c r="B35" s="238" t="str">
        <f ca="1">'Udregning af resultater'!T28</f>
        <v/>
      </c>
      <c r="C35" s="256" t="str">
        <f t="shared" ca="1" si="26"/>
        <v/>
      </c>
      <c r="D35" s="257"/>
      <c r="E35" s="258"/>
      <c r="F35" s="258"/>
      <c r="G35" s="259"/>
      <c r="H35" s="243" t="str">
        <f t="shared" si="1"/>
        <v/>
      </c>
      <c r="I35" s="274">
        <f t="shared" si="2"/>
        <v>0</v>
      </c>
      <c r="J35" s="257"/>
      <c r="K35" s="258"/>
      <c r="L35" s="258"/>
      <c r="M35" s="259"/>
      <c r="N35" s="243" t="str">
        <f t="shared" si="3"/>
        <v/>
      </c>
      <c r="O35" s="260">
        <f t="shared" si="4"/>
        <v>0</v>
      </c>
      <c r="P35" s="257"/>
      <c r="Q35" s="258"/>
      <c r="R35" s="258"/>
      <c r="S35" s="259"/>
      <c r="T35" s="260" t="str">
        <f t="shared" si="5"/>
        <v/>
      </c>
      <c r="U35" s="260">
        <f t="shared" si="6"/>
        <v>0</v>
      </c>
      <c r="V35" s="257"/>
      <c r="W35" s="258"/>
      <c r="X35" s="258"/>
      <c r="Y35" s="259"/>
      <c r="Z35" s="243" t="str">
        <f t="shared" si="7"/>
        <v/>
      </c>
      <c r="AA35" s="260">
        <f t="shared" si="8"/>
        <v>0</v>
      </c>
      <c r="AB35" s="257"/>
      <c r="AC35" s="258"/>
      <c r="AD35" s="258"/>
      <c r="AE35" s="259"/>
      <c r="AF35" s="243" t="str">
        <f t="shared" si="9"/>
        <v/>
      </c>
      <c r="AG35" s="260">
        <f t="shared" si="10"/>
        <v>0</v>
      </c>
      <c r="AH35" s="257"/>
      <c r="AI35" s="258"/>
      <c r="AJ35" s="258"/>
      <c r="AK35" s="259"/>
      <c r="AL35" s="243" t="str">
        <f t="shared" si="11"/>
        <v/>
      </c>
      <c r="AM35" s="260">
        <f t="shared" si="12"/>
        <v>0</v>
      </c>
      <c r="AN35" s="257"/>
      <c r="AO35" s="258"/>
      <c r="AP35" s="258"/>
      <c r="AQ35" s="259"/>
      <c r="AR35" s="244" t="str">
        <f t="shared" si="13"/>
        <v/>
      </c>
      <c r="AS35" s="272">
        <f t="shared" si="14"/>
        <v>0</v>
      </c>
      <c r="AT35" s="273" t="str">
        <f t="shared" si="15"/>
        <v/>
      </c>
      <c r="AU35" s="260" t="e">
        <f t="shared" si="16"/>
        <v>#VALUE!</v>
      </c>
      <c r="AV35" s="274" t="str">
        <f ca="1">'Udregning af resultater'!M71</f>
        <v/>
      </c>
      <c r="AW35" s="274" t="str">
        <f ca="1">'Udregning af resultater'!M113</f>
        <v/>
      </c>
      <c r="AX35" s="261"/>
      <c r="AY35" s="262"/>
      <c r="AZ35" s="262"/>
      <c r="BA35" s="263"/>
      <c r="BB35" s="260" t="str">
        <f t="shared" si="17"/>
        <v/>
      </c>
      <c r="BC35" s="260">
        <f t="shared" si="18"/>
        <v>0</v>
      </c>
      <c r="BD35" s="261"/>
      <c r="BE35" s="262"/>
      <c r="BF35" s="262"/>
      <c r="BG35" s="263"/>
      <c r="BH35" s="243" t="str">
        <f t="shared" si="19"/>
        <v/>
      </c>
      <c r="BI35" s="260">
        <f t="shared" si="20"/>
        <v>0</v>
      </c>
      <c r="BJ35" s="261"/>
      <c r="BK35" s="262"/>
      <c r="BL35" s="262"/>
      <c r="BM35" s="263"/>
      <c r="BN35" s="243" t="str">
        <f t="shared" si="21"/>
        <v/>
      </c>
      <c r="BO35" s="260">
        <f t="shared" si="22"/>
        <v>0</v>
      </c>
      <c r="BP35" s="261"/>
      <c r="BQ35" s="262"/>
      <c r="BR35" s="262"/>
      <c r="BS35" s="263"/>
      <c r="BT35" s="243" t="str">
        <f t="shared" si="23"/>
        <v/>
      </c>
      <c r="BU35" s="260">
        <f t="shared" si="24"/>
        <v>0</v>
      </c>
      <c r="BV35" s="261"/>
      <c r="BW35" s="264"/>
      <c r="BX35" s="264"/>
      <c r="BY35" s="264"/>
      <c r="BZ35" s="281"/>
      <c r="CA35" s="264"/>
      <c r="CB35" s="266"/>
      <c r="CC35" s="266"/>
      <c r="CD35" s="267"/>
      <c r="CE35" s="213" t="str">
        <f t="shared" si="25"/>
        <v/>
      </c>
      <c r="CF35" s="214"/>
      <c r="CG35" s="263"/>
      <c r="CH35" s="214">
        <f t="shared" si="0"/>
        <v>0</v>
      </c>
      <c r="CI35" s="275"/>
      <c r="CJ35" s="275"/>
      <c r="CK35" s="275"/>
      <c r="CL35" s="275"/>
      <c r="CM35" s="275"/>
      <c r="CN35" s="275"/>
      <c r="CO35" s="275"/>
      <c r="CP35" s="275"/>
      <c r="CQ35" s="275"/>
      <c r="CR35" s="275"/>
      <c r="CS35" s="275"/>
      <c r="CT35" s="275"/>
      <c r="CU35" s="275"/>
      <c r="CV35" s="275"/>
      <c r="CW35" s="275"/>
    </row>
    <row r="36" spans="1:101" s="254" customFormat="1" ht="14.1" customHeight="1" thickBot="1" x14ac:dyDescent="0.35">
      <c r="A36" s="237" t="str">
        <f ca="1">'Udregning af resultater'!S29</f>
        <v/>
      </c>
      <c r="B36" s="238" t="str">
        <f ca="1">'Udregning af resultater'!T29</f>
        <v/>
      </c>
      <c r="C36" s="256" t="str">
        <f t="shared" ca="1" si="26"/>
        <v/>
      </c>
      <c r="D36" s="257"/>
      <c r="E36" s="258"/>
      <c r="F36" s="258"/>
      <c r="G36" s="259"/>
      <c r="H36" s="243" t="str">
        <f t="shared" si="1"/>
        <v/>
      </c>
      <c r="I36" s="274">
        <f t="shared" si="2"/>
        <v>0</v>
      </c>
      <c r="J36" s="257"/>
      <c r="K36" s="258"/>
      <c r="L36" s="258"/>
      <c r="M36" s="259"/>
      <c r="N36" s="243" t="str">
        <f t="shared" si="3"/>
        <v/>
      </c>
      <c r="O36" s="260">
        <f t="shared" si="4"/>
        <v>0</v>
      </c>
      <c r="P36" s="257"/>
      <c r="Q36" s="258"/>
      <c r="R36" s="258"/>
      <c r="S36" s="259"/>
      <c r="T36" s="260" t="str">
        <f t="shared" si="5"/>
        <v/>
      </c>
      <c r="U36" s="260">
        <f t="shared" si="6"/>
        <v>0</v>
      </c>
      <c r="V36" s="257"/>
      <c r="W36" s="258"/>
      <c r="X36" s="258"/>
      <c r="Y36" s="259"/>
      <c r="Z36" s="243" t="str">
        <f t="shared" si="7"/>
        <v/>
      </c>
      <c r="AA36" s="260">
        <f t="shared" si="8"/>
        <v>0</v>
      </c>
      <c r="AB36" s="257"/>
      <c r="AC36" s="258"/>
      <c r="AD36" s="258"/>
      <c r="AE36" s="259"/>
      <c r="AF36" s="243" t="str">
        <f t="shared" si="9"/>
        <v/>
      </c>
      <c r="AG36" s="260">
        <f t="shared" si="10"/>
        <v>0</v>
      </c>
      <c r="AH36" s="257"/>
      <c r="AI36" s="258"/>
      <c r="AJ36" s="258"/>
      <c r="AK36" s="259"/>
      <c r="AL36" s="243" t="str">
        <f t="shared" si="11"/>
        <v/>
      </c>
      <c r="AM36" s="260">
        <f t="shared" si="12"/>
        <v>0</v>
      </c>
      <c r="AN36" s="257"/>
      <c r="AO36" s="258"/>
      <c r="AP36" s="258"/>
      <c r="AQ36" s="259"/>
      <c r="AR36" s="244" t="str">
        <f t="shared" si="13"/>
        <v/>
      </c>
      <c r="AS36" s="272">
        <f t="shared" si="14"/>
        <v>0</v>
      </c>
      <c r="AT36" s="273" t="str">
        <f t="shared" si="15"/>
        <v/>
      </c>
      <c r="AU36" s="260" t="e">
        <f t="shared" si="16"/>
        <v>#VALUE!</v>
      </c>
      <c r="AV36" s="274" t="str">
        <f ca="1">'Udregning af resultater'!M72</f>
        <v/>
      </c>
      <c r="AW36" s="274" t="str">
        <f ca="1">'Udregning af resultater'!M114</f>
        <v/>
      </c>
      <c r="AX36" s="261"/>
      <c r="AY36" s="262"/>
      <c r="AZ36" s="262"/>
      <c r="BA36" s="263"/>
      <c r="BB36" s="260" t="str">
        <f t="shared" si="17"/>
        <v/>
      </c>
      <c r="BC36" s="260">
        <f t="shared" si="18"/>
        <v>0</v>
      </c>
      <c r="BD36" s="261"/>
      <c r="BE36" s="262"/>
      <c r="BF36" s="262"/>
      <c r="BG36" s="263"/>
      <c r="BH36" s="243" t="str">
        <f t="shared" si="19"/>
        <v/>
      </c>
      <c r="BI36" s="260">
        <f t="shared" si="20"/>
        <v>0</v>
      </c>
      <c r="BJ36" s="261"/>
      <c r="BK36" s="262"/>
      <c r="BL36" s="262"/>
      <c r="BM36" s="263"/>
      <c r="BN36" s="243" t="str">
        <f t="shared" si="21"/>
        <v/>
      </c>
      <c r="BO36" s="260">
        <f t="shared" si="22"/>
        <v>0</v>
      </c>
      <c r="BP36" s="261"/>
      <c r="BQ36" s="262"/>
      <c r="BR36" s="262"/>
      <c r="BS36" s="263"/>
      <c r="BT36" s="243" t="str">
        <f t="shared" si="23"/>
        <v/>
      </c>
      <c r="BU36" s="260">
        <f t="shared" si="24"/>
        <v>0</v>
      </c>
      <c r="BV36" s="261"/>
      <c r="BW36" s="264"/>
      <c r="BX36" s="264"/>
      <c r="BY36" s="264"/>
      <c r="BZ36" s="281"/>
      <c r="CA36" s="264"/>
      <c r="CB36" s="266"/>
      <c r="CC36" s="266"/>
      <c r="CD36" s="267"/>
      <c r="CE36" s="213" t="str">
        <f t="shared" si="25"/>
        <v/>
      </c>
      <c r="CF36" s="214"/>
      <c r="CG36" s="263"/>
      <c r="CH36" s="214">
        <f t="shared" si="0"/>
        <v>0</v>
      </c>
      <c r="CI36" s="275"/>
      <c r="CJ36" s="275"/>
      <c r="CK36" s="275"/>
      <c r="CL36" s="275"/>
      <c r="CM36" s="275"/>
      <c r="CN36" s="275"/>
      <c r="CO36" s="275"/>
      <c r="CP36" s="275"/>
      <c r="CQ36" s="275"/>
      <c r="CR36" s="275"/>
      <c r="CS36" s="275"/>
      <c r="CT36" s="275"/>
      <c r="CU36" s="275"/>
      <c r="CV36" s="275"/>
      <c r="CW36" s="275"/>
    </row>
    <row r="37" spans="1:101" s="254" customFormat="1" ht="14.1" customHeight="1" thickBot="1" x14ac:dyDescent="0.35">
      <c r="A37" s="237" t="str">
        <f ca="1">'Udregning af resultater'!S30</f>
        <v/>
      </c>
      <c r="B37" s="238" t="str">
        <f ca="1">'Udregning af resultater'!T30</f>
        <v/>
      </c>
      <c r="C37" s="256" t="str">
        <f t="shared" ca="1" si="26"/>
        <v/>
      </c>
      <c r="D37" s="257"/>
      <c r="E37" s="258"/>
      <c r="F37" s="258"/>
      <c r="G37" s="259"/>
      <c r="H37" s="243" t="str">
        <f t="shared" si="1"/>
        <v/>
      </c>
      <c r="I37" s="274">
        <f t="shared" si="2"/>
        <v>0</v>
      </c>
      <c r="J37" s="257"/>
      <c r="K37" s="258"/>
      <c r="L37" s="258"/>
      <c r="M37" s="259"/>
      <c r="N37" s="243" t="str">
        <f t="shared" si="3"/>
        <v/>
      </c>
      <c r="O37" s="260">
        <f t="shared" si="4"/>
        <v>0</v>
      </c>
      <c r="P37" s="257"/>
      <c r="Q37" s="258"/>
      <c r="R37" s="258"/>
      <c r="S37" s="259"/>
      <c r="T37" s="260" t="str">
        <f t="shared" si="5"/>
        <v/>
      </c>
      <c r="U37" s="260">
        <f t="shared" si="6"/>
        <v>0</v>
      </c>
      <c r="V37" s="257"/>
      <c r="W37" s="258"/>
      <c r="X37" s="258"/>
      <c r="Y37" s="259"/>
      <c r="Z37" s="243" t="str">
        <f t="shared" si="7"/>
        <v/>
      </c>
      <c r="AA37" s="260">
        <f t="shared" si="8"/>
        <v>0</v>
      </c>
      <c r="AB37" s="257"/>
      <c r="AC37" s="258"/>
      <c r="AD37" s="258"/>
      <c r="AE37" s="259"/>
      <c r="AF37" s="243" t="str">
        <f t="shared" si="9"/>
        <v/>
      </c>
      <c r="AG37" s="260">
        <f t="shared" si="10"/>
        <v>0</v>
      </c>
      <c r="AH37" s="257"/>
      <c r="AI37" s="258"/>
      <c r="AJ37" s="258"/>
      <c r="AK37" s="259"/>
      <c r="AL37" s="243" t="str">
        <f t="shared" si="11"/>
        <v/>
      </c>
      <c r="AM37" s="260">
        <f t="shared" si="12"/>
        <v>0</v>
      </c>
      <c r="AN37" s="257"/>
      <c r="AO37" s="258"/>
      <c r="AP37" s="258"/>
      <c r="AQ37" s="259"/>
      <c r="AR37" s="244" t="str">
        <f t="shared" si="13"/>
        <v/>
      </c>
      <c r="AS37" s="272">
        <f t="shared" si="14"/>
        <v>0</v>
      </c>
      <c r="AT37" s="273" t="str">
        <f t="shared" si="15"/>
        <v/>
      </c>
      <c r="AU37" s="260" t="e">
        <f t="shared" si="16"/>
        <v>#VALUE!</v>
      </c>
      <c r="AV37" s="274" t="str">
        <f ca="1">'Udregning af resultater'!M73</f>
        <v/>
      </c>
      <c r="AW37" s="274" t="str">
        <f ca="1">'Udregning af resultater'!M115</f>
        <v/>
      </c>
      <c r="AX37" s="261"/>
      <c r="AY37" s="262"/>
      <c r="AZ37" s="262"/>
      <c r="BA37" s="263"/>
      <c r="BB37" s="260" t="str">
        <f t="shared" si="17"/>
        <v/>
      </c>
      <c r="BC37" s="260">
        <f t="shared" si="18"/>
        <v>0</v>
      </c>
      <c r="BD37" s="261"/>
      <c r="BE37" s="262"/>
      <c r="BF37" s="262"/>
      <c r="BG37" s="263"/>
      <c r="BH37" s="243" t="str">
        <f t="shared" si="19"/>
        <v/>
      </c>
      <c r="BI37" s="260">
        <f t="shared" si="20"/>
        <v>0</v>
      </c>
      <c r="BJ37" s="261"/>
      <c r="BK37" s="262"/>
      <c r="BL37" s="262"/>
      <c r="BM37" s="263"/>
      <c r="BN37" s="243" t="str">
        <f t="shared" si="21"/>
        <v/>
      </c>
      <c r="BO37" s="260">
        <f t="shared" si="22"/>
        <v>0</v>
      </c>
      <c r="BP37" s="261"/>
      <c r="BQ37" s="262"/>
      <c r="BR37" s="262"/>
      <c r="BS37" s="263"/>
      <c r="BT37" s="243" t="str">
        <f t="shared" si="23"/>
        <v/>
      </c>
      <c r="BU37" s="260">
        <f t="shared" si="24"/>
        <v>0</v>
      </c>
      <c r="BV37" s="261"/>
      <c r="BW37" s="264"/>
      <c r="BX37" s="264"/>
      <c r="BY37" s="264"/>
      <c r="BZ37" s="281"/>
      <c r="CA37" s="264"/>
      <c r="CB37" s="266"/>
      <c r="CC37" s="266"/>
      <c r="CD37" s="267"/>
      <c r="CE37" s="213" t="str">
        <f t="shared" si="25"/>
        <v/>
      </c>
      <c r="CF37" s="214"/>
      <c r="CG37" s="263"/>
      <c r="CH37" s="214">
        <f t="shared" si="0"/>
        <v>0</v>
      </c>
      <c r="CI37" s="275"/>
      <c r="CJ37" s="275"/>
      <c r="CK37" s="275"/>
      <c r="CL37" s="275"/>
      <c r="CM37" s="275"/>
      <c r="CN37" s="275"/>
      <c r="CO37" s="275"/>
      <c r="CP37" s="275"/>
      <c r="CQ37" s="275"/>
      <c r="CR37" s="275"/>
      <c r="CS37" s="275"/>
      <c r="CT37" s="275"/>
      <c r="CU37" s="275"/>
      <c r="CV37" s="275"/>
      <c r="CW37" s="275"/>
    </row>
    <row r="38" spans="1:101" s="254" customFormat="1" ht="14.1" customHeight="1" thickBot="1" x14ac:dyDescent="0.35">
      <c r="A38" s="237" t="str">
        <f ca="1">'Udregning af resultater'!S31</f>
        <v/>
      </c>
      <c r="B38" s="238" t="str">
        <f ca="1">'Udregning af resultater'!T31</f>
        <v/>
      </c>
      <c r="C38" s="256" t="str">
        <f t="shared" ca="1" si="26"/>
        <v/>
      </c>
      <c r="D38" s="257"/>
      <c r="E38" s="258"/>
      <c r="F38" s="258"/>
      <c r="G38" s="259"/>
      <c r="H38" s="243" t="str">
        <f t="shared" si="1"/>
        <v/>
      </c>
      <c r="I38" s="274">
        <f t="shared" si="2"/>
        <v>0</v>
      </c>
      <c r="J38" s="257"/>
      <c r="K38" s="258"/>
      <c r="L38" s="258"/>
      <c r="M38" s="259"/>
      <c r="N38" s="243" t="str">
        <f t="shared" si="3"/>
        <v/>
      </c>
      <c r="O38" s="260">
        <f t="shared" si="4"/>
        <v>0</v>
      </c>
      <c r="P38" s="257"/>
      <c r="Q38" s="258"/>
      <c r="R38" s="258"/>
      <c r="S38" s="259"/>
      <c r="T38" s="260" t="str">
        <f t="shared" si="5"/>
        <v/>
      </c>
      <c r="U38" s="260">
        <f t="shared" si="6"/>
        <v>0</v>
      </c>
      <c r="V38" s="257"/>
      <c r="W38" s="258"/>
      <c r="X38" s="258"/>
      <c r="Y38" s="259"/>
      <c r="Z38" s="243" t="str">
        <f t="shared" si="7"/>
        <v/>
      </c>
      <c r="AA38" s="260">
        <f t="shared" si="8"/>
        <v>0</v>
      </c>
      <c r="AB38" s="257"/>
      <c r="AC38" s="258"/>
      <c r="AD38" s="258"/>
      <c r="AE38" s="259"/>
      <c r="AF38" s="243" t="str">
        <f t="shared" si="9"/>
        <v/>
      </c>
      <c r="AG38" s="260">
        <f t="shared" si="10"/>
        <v>0</v>
      </c>
      <c r="AH38" s="257"/>
      <c r="AI38" s="258"/>
      <c r="AJ38" s="258"/>
      <c r="AK38" s="259"/>
      <c r="AL38" s="243" t="str">
        <f t="shared" si="11"/>
        <v/>
      </c>
      <c r="AM38" s="260">
        <f t="shared" si="12"/>
        <v>0</v>
      </c>
      <c r="AN38" s="257"/>
      <c r="AO38" s="258"/>
      <c r="AP38" s="258"/>
      <c r="AQ38" s="259"/>
      <c r="AR38" s="244" t="str">
        <f t="shared" si="13"/>
        <v/>
      </c>
      <c r="AS38" s="272">
        <f t="shared" si="14"/>
        <v>0</v>
      </c>
      <c r="AT38" s="273" t="str">
        <f t="shared" si="15"/>
        <v/>
      </c>
      <c r="AU38" s="260" t="e">
        <f t="shared" si="16"/>
        <v>#VALUE!</v>
      </c>
      <c r="AV38" s="274" t="str">
        <f ca="1">'Udregning af resultater'!M74</f>
        <v/>
      </c>
      <c r="AW38" s="274" t="str">
        <f ca="1">'Udregning af resultater'!M116</f>
        <v/>
      </c>
      <c r="AX38" s="261"/>
      <c r="AY38" s="262"/>
      <c r="AZ38" s="262"/>
      <c r="BA38" s="263"/>
      <c r="BB38" s="260" t="str">
        <f t="shared" si="17"/>
        <v/>
      </c>
      <c r="BC38" s="260">
        <f t="shared" si="18"/>
        <v>0</v>
      </c>
      <c r="BD38" s="261"/>
      <c r="BE38" s="262"/>
      <c r="BF38" s="262"/>
      <c r="BG38" s="263"/>
      <c r="BH38" s="243" t="str">
        <f t="shared" si="19"/>
        <v/>
      </c>
      <c r="BI38" s="260">
        <f t="shared" si="20"/>
        <v>0</v>
      </c>
      <c r="BJ38" s="261"/>
      <c r="BK38" s="262"/>
      <c r="BL38" s="262"/>
      <c r="BM38" s="263"/>
      <c r="BN38" s="243" t="str">
        <f t="shared" si="21"/>
        <v/>
      </c>
      <c r="BO38" s="260">
        <f t="shared" si="22"/>
        <v>0</v>
      </c>
      <c r="BP38" s="261"/>
      <c r="BQ38" s="262"/>
      <c r="BR38" s="262"/>
      <c r="BS38" s="263"/>
      <c r="BT38" s="243" t="str">
        <f t="shared" si="23"/>
        <v/>
      </c>
      <c r="BU38" s="260">
        <f t="shared" si="24"/>
        <v>0</v>
      </c>
      <c r="BV38" s="261"/>
      <c r="BW38" s="264"/>
      <c r="BX38" s="264"/>
      <c r="BY38" s="264"/>
      <c r="BZ38" s="281"/>
      <c r="CA38" s="264"/>
      <c r="CB38" s="266"/>
      <c r="CC38" s="266"/>
      <c r="CD38" s="267"/>
      <c r="CE38" s="213" t="str">
        <f t="shared" si="25"/>
        <v/>
      </c>
      <c r="CF38" s="214"/>
      <c r="CG38" s="263"/>
      <c r="CH38" s="214">
        <f t="shared" si="0"/>
        <v>0</v>
      </c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</row>
    <row r="39" spans="1:101" s="254" customFormat="1" ht="14.1" customHeight="1" thickBot="1" x14ac:dyDescent="0.35">
      <c r="A39" s="237" t="str">
        <f ca="1">'Udregning af resultater'!S32</f>
        <v/>
      </c>
      <c r="B39" s="238" t="str">
        <f ca="1">'Udregning af resultater'!T32</f>
        <v/>
      </c>
      <c r="C39" s="256" t="str">
        <f t="shared" ca="1" si="26"/>
        <v/>
      </c>
      <c r="D39" s="257"/>
      <c r="E39" s="258"/>
      <c r="F39" s="258"/>
      <c r="G39" s="259"/>
      <c r="H39" s="243" t="str">
        <f t="shared" si="1"/>
        <v/>
      </c>
      <c r="I39" s="274">
        <f t="shared" si="2"/>
        <v>0</v>
      </c>
      <c r="J39" s="257"/>
      <c r="K39" s="258"/>
      <c r="L39" s="258"/>
      <c r="M39" s="259"/>
      <c r="N39" s="243" t="str">
        <f t="shared" si="3"/>
        <v/>
      </c>
      <c r="O39" s="260">
        <f t="shared" si="4"/>
        <v>0</v>
      </c>
      <c r="P39" s="257"/>
      <c r="Q39" s="258"/>
      <c r="R39" s="258"/>
      <c r="S39" s="259"/>
      <c r="T39" s="260" t="str">
        <f t="shared" si="5"/>
        <v/>
      </c>
      <c r="U39" s="260">
        <f t="shared" si="6"/>
        <v>0</v>
      </c>
      <c r="V39" s="257"/>
      <c r="W39" s="258"/>
      <c r="X39" s="258"/>
      <c r="Y39" s="259"/>
      <c r="Z39" s="243" t="str">
        <f t="shared" si="7"/>
        <v/>
      </c>
      <c r="AA39" s="260">
        <f t="shared" si="8"/>
        <v>0</v>
      </c>
      <c r="AB39" s="257"/>
      <c r="AC39" s="258"/>
      <c r="AD39" s="258"/>
      <c r="AE39" s="259"/>
      <c r="AF39" s="243" t="str">
        <f t="shared" si="9"/>
        <v/>
      </c>
      <c r="AG39" s="260">
        <f t="shared" si="10"/>
        <v>0</v>
      </c>
      <c r="AH39" s="257"/>
      <c r="AI39" s="258"/>
      <c r="AJ39" s="258"/>
      <c r="AK39" s="259"/>
      <c r="AL39" s="243" t="str">
        <f t="shared" si="11"/>
        <v/>
      </c>
      <c r="AM39" s="260">
        <f t="shared" si="12"/>
        <v>0</v>
      </c>
      <c r="AN39" s="257"/>
      <c r="AO39" s="258"/>
      <c r="AP39" s="258"/>
      <c r="AQ39" s="259"/>
      <c r="AR39" s="244" t="str">
        <f t="shared" si="13"/>
        <v/>
      </c>
      <c r="AS39" s="272">
        <f t="shared" si="14"/>
        <v>0</v>
      </c>
      <c r="AT39" s="273" t="str">
        <f t="shared" si="15"/>
        <v/>
      </c>
      <c r="AU39" s="260" t="e">
        <f t="shared" si="16"/>
        <v>#VALUE!</v>
      </c>
      <c r="AV39" s="274" t="str">
        <f ca="1">'Udregning af resultater'!M75</f>
        <v/>
      </c>
      <c r="AW39" s="274" t="str">
        <f ca="1">'Udregning af resultater'!M117</f>
        <v/>
      </c>
      <c r="AX39" s="261"/>
      <c r="AY39" s="262"/>
      <c r="AZ39" s="262"/>
      <c r="BA39" s="263"/>
      <c r="BB39" s="260" t="str">
        <f t="shared" si="17"/>
        <v/>
      </c>
      <c r="BC39" s="260">
        <f t="shared" si="18"/>
        <v>0</v>
      </c>
      <c r="BD39" s="261"/>
      <c r="BE39" s="262"/>
      <c r="BF39" s="262"/>
      <c r="BG39" s="263"/>
      <c r="BH39" s="243" t="str">
        <f t="shared" si="19"/>
        <v/>
      </c>
      <c r="BI39" s="260">
        <f t="shared" si="20"/>
        <v>0</v>
      </c>
      <c r="BJ39" s="261"/>
      <c r="BK39" s="262"/>
      <c r="BL39" s="262"/>
      <c r="BM39" s="263"/>
      <c r="BN39" s="243" t="str">
        <f t="shared" si="21"/>
        <v/>
      </c>
      <c r="BO39" s="260">
        <f t="shared" si="22"/>
        <v>0</v>
      </c>
      <c r="BP39" s="261"/>
      <c r="BQ39" s="262"/>
      <c r="BR39" s="262"/>
      <c r="BS39" s="263"/>
      <c r="BT39" s="243" t="str">
        <f t="shared" si="23"/>
        <v/>
      </c>
      <c r="BU39" s="260">
        <f t="shared" si="24"/>
        <v>0</v>
      </c>
      <c r="BV39" s="261"/>
      <c r="BW39" s="264"/>
      <c r="BX39" s="264"/>
      <c r="BY39" s="264"/>
      <c r="BZ39" s="281"/>
      <c r="CA39" s="264"/>
      <c r="CB39" s="266"/>
      <c r="CC39" s="266"/>
      <c r="CD39" s="267"/>
      <c r="CE39" s="213" t="str">
        <f t="shared" si="25"/>
        <v/>
      </c>
      <c r="CF39" s="214"/>
      <c r="CG39" s="263"/>
      <c r="CH39" s="214">
        <f t="shared" si="0"/>
        <v>0</v>
      </c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</row>
    <row r="40" spans="1:101" s="254" customFormat="1" ht="14.1" customHeight="1" thickBot="1" x14ac:dyDescent="0.35">
      <c r="A40" s="237" t="str">
        <f ca="1">'Udregning af resultater'!S33</f>
        <v/>
      </c>
      <c r="B40" s="238" t="str">
        <f ca="1">'Udregning af resultater'!T33</f>
        <v/>
      </c>
      <c r="C40" s="256" t="str">
        <f t="shared" ca="1" si="26"/>
        <v/>
      </c>
      <c r="D40" s="257"/>
      <c r="E40" s="258"/>
      <c r="F40" s="258"/>
      <c r="G40" s="259"/>
      <c r="H40" s="243" t="str">
        <f t="shared" si="1"/>
        <v/>
      </c>
      <c r="I40" s="274">
        <f t="shared" si="2"/>
        <v>0</v>
      </c>
      <c r="J40" s="257"/>
      <c r="K40" s="258"/>
      <c r="L40" s="258"/>
      <c r="M40" s="259"/>
      <c r="N40" s="243" t="str">
        <f t="shared" si="3"/>
        <v/>
      </c>
      <c r="O40" s="260">
        <f t="shared" si="4"/>
        <v>0</v>
      </c>
      <c r="P40" s="257"/>
      <c r="Q40" s="258"/>
      <c r="R40" s="258"/>
      <c r="S40" s="259"/>
      <c r="T40" s="260" t="str">
        <f t="shared" si="5"/>
        <v/>
      </c>
      <c r="U40" s="260">
        <f t="shared" si="6"/>
        <v>0</v>
      </c>
      <c r="V40" s="257"/>
      <c r="W40" s="258"/>
      <c r="X40" s="258"/>
      <c r="Y40" s="259"/>
      <c r="Z40" s="243" t="str">
        <f t="shared" si="7"/>
        <v/>
      </c>
      <c r="AA40" s="260">
        <f t="shared" si="8"/>
        <v>0</v>
      </c>
      <c r="AB40" s="257"/>
      <c r="AC40" s="258"/>
      <c r="AD40" s="258"/>
      <c r="AE40" s="259"/>
      <c r="AF40" s="243" t="str">
        <f t="shared" si="9"/>
        <v/>
      </c>
      <c r="AG40" s="260">
        <f t="shared" si="10"/>
        <v>0</v>
      </c>
      <c r="AH40" s="257"/>
      <c r="AI40" s="258"/>
      <c r="AJ40" s="258"/>
      <c r="AK40" s="259"/>
      <c r="AL40" s="243" t="str">
        <f t="shared" si="11"/>
        <v/>
      </c>
      <c r="AM40" s="260">
        <f t="shared" si="12"/>
        <v>0</v>
      </c>
      <c r="AN40" s="257"/>
      <c r="AO40" s="258"/>
      <c r="AP40" s="258"/>
      <c r="AQ40" s="259"/>
      <c r="AR40" s="244" t="str">
        <f t="shared" si="13"/>
        <v/>
      </c>
      <c r="AS40" s="272">
        <f t="shared" si="14"/>
        <v>0</v>
      </c>
      <c r="AT40" s="273" t="str">
        <f t="shared" si="15"/>
        <v/>
      </c>
      <c r="AU40" s="260" t="e">
        <f t="shared" si="16"/>
        <v>#VALUE!</v>
      </c>
      <c r="AV40" s="274" t="str">
        <f ca="1">'Udregning af resultater'!M76</f>
        <v/>
      </c>
      <c r="AW40" s="274" t="str">
        <f ca="1">'Udregning af resultater'!M118</f>
        <v/>
      </c>
      <c r="AX40" s="261"/>
      <c r="AY40" s="262"/>
      <c r="AZ40" s="262"/>
      <c r="BA40" s="263"/>
      <c r="BB40" s="260" t="str">
        <f t="shared" si="17"/>
        <v/>
      </c>
      <c r="BC40" s="260">
        <f t="shared" si="18"/>
        <v>0</v>
      </c>
      <c r="BD40" s="261"/>
      <c r="BE40" s="262"/>
      <c r="BF40" s="262"/>
      <c r="BG40" s="263"/>
      <c r="BH40" s="243" t="str">
        <f t="shared" si="19"/>
        <v/>
      </c>
      <c r="BI40" s="260">
        <f t="shared" si="20"/>
        <v>0</v>
      </c>
      <c r="BJ40" s="261"/>
      <c r="BK40" s="262"/>
      <c r="BL40" s="262"/>
      <c r="BM40" s="263"/>
      <c r="BN40" s="243" t="str">
        <f t="shared" si="21"/>
        <v/>
      </c>
      <c r="BO40" s="260">
        <f t="shared" si="22"/>
        <v>0</v>
      </c>
      <c r="BP40" s="261"/>
      <c r="BQ40" s="262"/>
      <c r="BR40" s="262"/>
      <c r="BS40" s="263"/>
      <c r="BT40" s="243" t="str">
        <f t="shared" si="23"/>
        <v/>
      </c>
      <c r="BU40" s="260">
        <f t="shared" si="24"/>
        <v>0</v>
      </c>
      <c r="BV40" s="261"/>
      <c r="BW40" s="264"/>
      <c r="BX40" s="264"/>
      <c r="BY40" s="264"/>
      <c r="BZ40" s="281"/>
      <c r="CA40" s="264"/>
      <c r="CB40" s="266"/>
      <c r="CC40" s="266"/>
      <c r="CD40" s="267"/>
      <c r="CE40" s="213" t="str">
        <f t="shared" si="25"/>
        <v/>
      </c>
      <c r="CF40" s="214"/>
      <c r="CG40" s="263"/>
      <c r="CH40" s="214">
        <f t="shared" si="0"/>
        <v>0</v>
      </c>
      <c r="CI40" s="275"/>
      <c r="CJ40" s="275"/>
      <c r="CK40" s="275"/>
      <c r="CL40" s="275"/>
      <c r="CM40" s="275"/>
      <c r="CN40" s="275"/>
      <c r="CO40" s="275"/>
      <c r="CP40" s="275"/>
      <c r="CQ40" s="275"/>
      <c r="CR40" s="275"/>
      <c r="CS40" s="275"/>
      <c r="CT40" s="275"/>
      <c r="CU40" s="275"/>
      <c r="CV40" s="275"/>
      <c r="CW40" s="275"/>
    </row>
    <row r="41" spans="1:101" s="254" customFormat="1" ht="14.1" customHeight="1" thickBot="1" x14ac:dyDescent="0.35">
      <c r="A41" s="237" t="str">
        <f ca="1">'Udregning af resultater'!S34</f>
        <v/>
      </c>
      <c r="B41" s="238" t="str">
        <f ca="1">'Udregning af resultater'!T34</f>
        <v/>
      </c>
      <c r="C41" s="256" t="str">
        <f t="shared" ca="1" si="26"/>
        <v/>
      </c>
      <c r="D41" s="257"/>
      <c r="E41" s="258"/>
      <c r="F41" s="258"/>
      <c r="G41" s="259"/>
      <c r="H41" s="243" t="str">
        <f t="shared" si="1"/>
        <v/>
      </c>
      <c r="I41" s="274">
        <f t="shared" si="2"/>
        <v>0</v>
      </c>
      <c r="J41" s="257"/>
      <c r="K41" s="258"/>
      <c r="L41" s="258"/>
      <c r="M41" s="259"/>
      <c r="N41" s="243" t="str">
        <f t="shared" si="3"/>
        <v/>
      </c>
      <c r="O41" s="260">
        <f t="shared" si="4"/>
        <v>0</v>
      </c>
      <c r="P41" s="257"/>
      <c r="Q41" s="258"/>
      <c r="R41" s="258"/>
      <c r="S41" s="259"/>
      <c r="T41" s="260" t="str">
        <f t="shared" si="5"/>
        <v/>
      </c>
      <c r="U41" s="260">
        <f t="shared" si="6"/>
        <v>0</v>
      </c>
      <c r="V41" s="257"/>
      <c r="W41" s="258"/>
      <c r="X41" s="258"/>
      <c r="Y41" s="259"/>
      <c r="Z41" s="243" t="str">
        <f t="shared" si="7"/>
        <v/>
      </c>
      <c r="AA41" s="260">
        <f t="shared" si="8"/>
        <v>0</v>
      </c>
      <c r="AB41" s="257"/>
      <c r="AC41" s="258"/>
      <c r="AD41" s="258"/>
      <c r="AE41" s="259"/>
      <c r="AF41" s="243" t="str">
        <f t="shared" si="9"/>
        <v/>
      </c>
      <c r="AG41" s="260">
        <f t="shared" si="10"/>
        <v>0</v>
      </c>
      <c r="AH41" s="257"/>
      <c r="AI41" s="258"/>
      <c r="AJ41" s="258"/>
      <c r="AK41" s="259"/>
      <c r="AL41" s="243" t="str">
        <f t="shared" si="11"/>
        <v/>
      </c>
      <c r="AM41" s="260">
        <f t="shared" si="12"/>
        <v>0</v>
      </c>
      <c r="AN41" s="257"/>
      <c r="AO41" s="258"/>
      <c r="AP41" s="258"/>
      <c r="AQ41" s="259"/>
      <c r="AR41" s="244" t="str">
        <f t="shared" si="13"/>
        <v/>
      </c>
      <c r="AS41" s="272">
        <f t="shared" si="14"/>
        <v>0</v>
      </c>
      <c r="AT41" s="273" t="str">
        <f t="shared" si="15"/>
        <v/>
      </c>
      <c r="AU41" s="260" t="e">
        <f t="shared" si="16"/>
        <v>#VALUE!</v>
      </c>
      <c r="AV41" s="274" t="str">
        <f ca="1">'Udregning af resultater'!M77</f>
        <v/>
      </c>
      <c r="AW41" s="274" t="str">
        <f ca="1">'Udregning af resultater'!M119</f>
        <v/>
      </c>
      <c r="AX41" s="261"/>
      <c r="AY41" s="262"/>
      <c r="AZ41" s="262"/>
      <c r="BA41" s="263"/>
      <c r="BB41" s="260" t="str">
        <f t="shared" si="17"/>
        <v/>
      </c>
      <c r="BC41" s="260">
        <f t="shared" si="18"/>
        <v>0</v>
      </c>
      <c r="BD41" s="261"/>
      <c r="BE41" s="262"/>
      <c r="BF41" s="262"/>
      <c r="BG41" s="263"/>
      <c r="BH41" s="243" t="str">
        <f t="shared" si="19"/>
        <v/>
      </c>
      <c r="BI41" s="260">
        <f t="shared" si="20"/>
        <v>0</v>
      </c>
      <c r="BJ41" s="261"/>
      <c r="BK41" s="262"/>
      <c r="BL41" s="262"/>
      <c r="BM41" s="263"/>
      <c r="BN41" s="243" t="str">
        <f t="shared" si="21"/>
        <v/>
      </c>
      <c r="BO41" s="260">
        <f t="shared" si="22"/>
        <v>0</v>
      </c>
      <c r="BP41" s="261"/>
      <c r="BQ41" s="262"/>
      <c r="BR41" s="262"/>
      <c r="BS41" s="263"/>
      <c r="BT41" s="243" t="str">
        <f t="shared" si="23"/>
        <v/>
      </c>
      <c r="BU41" s="260">
        <f t="shared" si="24"/>
        <v>0</v>
      </c>
      <c r="BV41" s="261"/>
      <c r="BW41" s="264"/>
      <c r="BX41" s="264"/>
      <c r="BY41" s="264"/>
      <c r="BZ41" s="281"/>
      <c r="CA41" s="264"/>
      <c r="CB41" s="266"/>
      <c r="CC41" s="266"/>
      <c r="CD41" s="267"/>
      <c r="CE41" s="213" t="str">
        <f t="shared" si="25"/>
        <v/>
      </c>
      <c r="CF41" s="214"/>
      <c r="CG41" s="263"/>
      <c r="CH41" s="214">
        <f t="shared" si="0"/>
        <v>0</v>
      </c>
      <c r="CI41" s="275"/>
      <c r="CJ41" s="275"/>
      <c r="CK41" s="275"/>
      <c r="CL41" s="275"/>
      <c r="CM41" s="275"/>
      <c r="CN41" s="275"/>
      <c r="CO41" s="275"/>
      <c r="CP41" s="275"/>
      <c r="CQ41" s="275"/>
      <c r="CR41" s="275"/>
      <c r="CS41" s="275"/>
      <c r="CT41" s="275"/>
      <c r="CU41" s="275"/>
      <c r="CV41" s="275"/>
      <c r="CW41" s="275"/>
    </row>
    <row r="42" spans="1:101" s="254" customFormat="1" ht="14.1" customHeight="1" thickBot="1" x14ac:dyDescent="0.35">
      <c r="A42" s="237" t="str">
        <f ca="1">'Udregning af resultater'!S35</f>
        <v/>
      </c>
      <c r="B42" s="238" t="str">
        <f ca="1">'Udregning af resultater'!T35</f>
        <v/>
      </c>
      <c r="C42" s="256" t="str">
        <f t="shared" ca="1" si="26"/>
        <v/>
      </c>
      <c r="D42" s="257"/>
      <c r="E42" s="258"/>
      <c r="F42" s="258"/>
      <c r="G42" s="259"/>
      <c r="H42" s="243" t="str">
        <f t="shared" si="1"/>
        <v/>
      </c>
      <c r="I42" s="274">
        <f t="shared" si="2"/>
        <v>0</v>
      </c>
      <c r="J42" s="257"/>
      <c r="K42" s="258"/>
      <c r="L42" s="258"/>
      <c r="M42" s="259"/>
      <c r="N42" s="243" t="str">
        <f t="shared" si="3"/>
        <v/>
      </c>
      <c r="O42" s="260">
        <f t="shared" si="4"/>
        <v>0</v>
      </c>
      <c r="P42" s="257"/>
      <c r="Q42" s="258"/>
      <c r="R42" s="258"/>
      <c r="S42" s="259"/>
      <c r="T42" s="260" t="str">
        <f t="shared" si="5"/>
        <v/>
      </c>
      <c r="U42" s="260">
        <f t="shared" si="6"/>
        <v>0</v>
      </c>
      <c r="V42" s="257"/>
      <c r="W42" s="258"/>
      <c r="X42" s="258"/>
      <c r="Y42" s="259"/>
      <c r="Z42" s="243" t="str">
        <f t="shared" si="7"/>
        <v/>
      </c>
      <c r="AA42" s="260">
        <f t="shared" si="8"/>
        <v>0</v>
      </c>
      <c r="AB42" s="257"/>
      <c r="AC42" s="258"/>
      <c r="AD42" s="258"/>
      <c r="AE42" s="259"/>
      <c r="AF42" s="243" t="str">
        <f t="shared" si="9"/>
        <v/>
      </c>
      <c r="AG42" s="260">
        <f t="shared" si="10"/>
        <v>0</v>
      </c>
      <c r="AH42" s="257"/>
      <c r="AI42" s="258"/>
      <c r="AJ42" s="258"/>
      <c r="AK42" s="259"/>
      <c r="AL42" s="243" t="str">
        <f t="shared" si="11"/>
        <v/>
      </c>
      <c r="AM42" s="260">
        <f t="shared" si="12"/>
        <v>0</v>
      </c>
      <c r="AN42" s="257"/>
      <c r="AO42" s="258"/>
      <c r="AP42" s="258"/>
      <c r="AQ42" s="259"/>
      <c r="AR42" s="244" t="str">
        <f t="shared" si="13"/>
        <v/>
      </c>
      <c r="AS42" s="272">
        <f t="shared" si="14"/>
        <v>0</v>
      </c>
      <c r="AT42" s="273" t="str">
        <f t="shared" si="15"/>
        <v/>
      </c>
      <c r="AU42" s="260" t="e">
        <f t="shared" si="16"/>
        <v>#VALUE!</v>
      </c>
      <c r="AV42" s="274" t="str">
        <f ca="1">'Udregning af resultater'!M78</f>
        <v/>
      </c>
      <c r="AW42" s="274" t="str">
        <f ca="1">'Udregning af resultater'!M120</f>
        <v/>
      </c>
      <c r="AX42" s="261"/>
      <c r="AY42" s="262"/>
      <c r="AZ42" s="262"/>
      <c r="BA42" s="263"/>
      <c r="BB42" s="260" t="str">
        <f t="shared" si="17"/>
        <v/>
      </c>
      <c r="BC42" s="260">
        <f t="shared" si="18"/>
        <v>0</v>
      </c>
      <c r="BD42" s="261"/>
      <c r="BE42" s="262"/>
      <c r="BF42" s="262"/>
      <c r="BG42" s="263"/>
      <c r="BH42" s="243" t="str">
        <f t="shared" si="19"/>
        <v/>
      </c>
      <c r="BI42" s="260">
        <f t="shared" si="20"/>
        <v>0</v>
      </c>
      <c r="BJ42" s="261"/>
      <c r="BK42" s="262"/>
      <c r="BL42" s="262"/>
      <c r="BM42" s="263"/>
      <c r="BN42" s="243" t="str">
        <f t="shared" si="21"/>
        <v/>
      </c>
      <c r="BO42" s="260">
        <f t="shared" si="22"/>
        <v>0</v>
      </c>
      <c r="BP42" s="261"/>
      <c r="BQ42" s="262"/>
      <c r="BR42" s="262"/>
      <c r="BS42" s="263"/>
      <c r="BT42" s="243" t="str">
        <f t="shared" si="23"/>
        <v/>
      </c>
      <c r="BU42" s="260">
        <f t="shared" si="24"/>
        <v>0</v>
      </c>
      <c r="BV42" s="261"/>
      <c r="BW42" s="264"/>
      <c r="BX42" s="264"/>
      <c r="BY42" s="264"/>
      <c r="BZ42" s="281"/>
      <c r="CA42" s="264"/>
      <c r="CB42" s="266"/>
      <c r="CC42" s="266"/>
      <c r="CD42" s="267"/>
      <c r="CE42" s="213" t="str">
        <f t="shared" si="25"/>
        <v/>
      </c>
      <c r="CF42" s="214"/>
      <c r="CG42" s="263"/>
      <c r="CH42" s="214">
        <f t="shared" si="0"/>
        <v>0</v>
      </c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</row>
    <row r="43" spans="1:101" s="254" customFormat="1" ht="14.1" customHeight="1" thickBot="1" x14ac:dyDescent="0.35">
      <c r="A43" s="237" t="str">
        <f ca="1">'Udregning af resultater'!S36</f>
        <v/>
      </c>
      <c r="B43" s="238" t="str">
        <f ca="1">'Udregning af resultater'!T36</f>
        <v/>
      </c>
      <c r="C43" s="256" t="str">
        <f t="shared" ca="1" si="26"/>
        <v/>
      </c>
      <c r="D43" s="257"/>
      <c r="E43" s="258"/>
      <c r="F43" s="258"/>
      <c r="G43" s="259"/>
      <c r="H43" s="243" t="str">
        <f t="shared" si="1"/>
        <v/>
      </c>
      <c r="I43" s="274">
        <f t="shared" si="2"/>
        <v>0</v>
      </c>
      <c r="J43" s="257"/>
      <c r="K43" s="258"/>
      <c r="L43" s="258"/>
      <c r="M43" s="259"/>
      <c r="N43" s="243" t="str">
        <f t="shared" si="3"/>
        <v/>
      </c>
      <c r="O43" s="260">
        <f t="shared" si="4"/>
        <v>0</v>
      </c>
      <c r="P43" s="257"/>
      <c r="Q43" s="258"/>
      <c r="R43" s="258"/>
      <c r="S43" s="259"/>
      <c r="T43" s="260" t="str">
        <f t="shared" si="5"/>
        <v/>
      </c>
      <c r="U43" s="260">
        <f t="shared" si="6"/>
        <v>0</v>
      </c>
      <c r="V43" s="257"/>
      <c r="W43" s="258"/>
      <c r="X43" s="258"/>
      <c r="Y43" s="259"/>
      <c r="Z43" s="243" t="str">
        <f t="shared" si="7"/>
        <v/>
      </c>
      <c r="AA43" s="260">
        <f t="shared" si="8"/>
        <v>0</v>
      </c>
      <c r="AB43" s="257"/>
      <c r="AC43" s="258"/>
      <c r="AD43" s="258"/>
      <c r="AE43" s="259"/>
      <c r="AF43" s="243" t="str">
        <f t="shared" si="9"/>
        <v/>
      </c>
      <c r="AG43" s="260">
        <f t="shared" si="10"/>
        <v>0</v>
      </c>
      <c r="AH43" s="257"/>
      <c r="AI43" s="258"/>
      <c r="AJ43" s="258"/>
      <c r="AK43" s="259"/>
      <c r="AL43" s="243" t="str">
        <f t="shared" si="11"/>
        <v/>
      </c>
      <c r="AM43" s="260">
        <f t="shared" si="12"/>
        <v>0</v>
      </c>
      <c r="AN43" s="257"/>
      <c r="AO43" s="258"/>
      <c r="AP43" s="258"/>
      <c r="AQ43" s="259"/>
      <c r="AR43" s="244" t="str">
        <f t="shared" si="13"/>
        <v/>
      </c>
      <c r="AS43" s="272">
        <f t="shared" si="14"/>
        <v>0</v>
      </c>
      <c r="AT43" s="273" t="str">
        <f t="shared" si="15"/>
        <v/>
      </c>
      <c r="AU43" s="260" t="e">
        <f t="shared" si="16"/>
        <v>#VALUE!</v>
      </c>
      <c r="AV43" s="274" t="str">
        <f ca="1">'Udregning af resultater'!M79</f>
        <v/>
      </c>
      <c r="AW43" s="274" t="str">
        <f ca="1">'Udregning af resultater'!M121</f>
        <v/>
      </c>
      <c r="AX43" s="261"/>
      <c r="AY43" s="262"/>
      <c r="AZ43" s="262"/>
      <c r="BA43" s="263"/>
      <c r="BB43" s="260" t="str">
        <f t="shared" si="17"/>
        <v/>
      </c>
      <c r="BC43" s="260">
        <f t="shared" si="18"/>
        <v>0</v>
      </c>
      <c r="BD43" s="261"/>
      <c r="BE43" s="262"/>
      <c r="BF43" s="262"/>
      <c r="BG43" s="263"/>
      <c r="BH43" s="243" t="str">
        <f t="shared" si="19"/>
        <v/>
      </c>
      <c r="BI43" s="260">
        <f t="shared" si="20"/>
        <v>0</v>
      </c>
      <c r="BJ43" s="261"/>
      <c r="BK43" s="262"/>
      <c r="BL43" s="262"/>
      <c r="BM43" s="263"/>
      <c r="BN43" s="243" t="str">
        <f t="shared" si="21"/>
        <v/>
      </c>
      <c r="BO43" s="260">
        <f t="shared" si="22"/>
        <v>0</v>
      </c>
      <c r="BP43" s="261"/>
      <c r="BQ43" s="262"/>
      <c r="BR43" s="262"/>
      <c r="BS43" s="263"/>
      <c r="BT43" s="243" t="str">
        <f t="shared" si="23"/>
        <v/>
      </c>
      <c r="BU43" s="260">
        <f t="shared" si="24"/>
        <v>0</v>
      </c>
      <c r="BV43" s="261"/>
      <c r="BW43" s="264"/>
      <c r="BX43" s="264"/>
      <c r="BY43" s="264"/>
      <c r="BZ43" s="281"/>
      <c r="CA43" s="264"/>
      <c r="CB43" s="266"/>
      <c r="CC43" s="266"/>
      <c r="CD43" s="267"/>
      <c r="CE43" s="213" t="str">
        <f t="shared" si="25"/>
        <v/>
      </c>
      <c r="CF43" s="214"/>
      <c r="CG43" s="263"/>
      <c r="CH43" s="214">
        <f t="shared" si="0"/>
        <v>0</v>
      </c>
      <c r="CI43" s="275"/>
      <c r="CJ43" s="275"/>
      <c r="CK43" s="275"/>
      <c r="CL43" s="275"/>
      <c r="CM43" s="275"/>
      <c r="CN43" s="275"/>
      <c r="CO43" s="275"/>
      <c r="CP43" s="275"/>
      <c r="CQ43" s="275"/>
      <c r="CR43" s="275"/>
      <c r="CS43" s="275"/>
      <c r="CT43" s="275"/>
      <c r="CU43" s="275"/>
      <c r="CV43" s="275"/>
      <c r="CW43" s="275"/>
    </row>
    <row r="44" spans="1:101" s="254" customFormat="1" ht="14.1" customHeight="1" thickBot="1" x14ac:dyDescent="0.35">
      <c r="A44" s="237" t="str">
        <f ca="1">'Udregning af resultater'!S37</f>
        <v/>
      </c>
      <c r="B44" s="238" t="str">
        <f ca="1">'Udregning af resultater'!T37</f>
        <v/>
      </c>
      <c r="C44" s="256" t="str">
        <f t="shared" ca="1" si="26"/>
        <v/>
      </c>
      <c r="D44" s="257"/>
      <c r="E44" s="258"/>
      <c r="F44" s="258"/>
      <c r="G44" s="259"/>
      <c r="H44" s="243" t="str">
        <f t="shared" si="1"/>
        <v/>
      </c>
      <c r="I44" s="274">
        <f t="shared" si="2"/>
        <v>0</v>
      </c>
      <c r="J44" s="257"/>
      <c r="K44" s="258"/>
      <c r="L44" s="258"/>
      <c r="M44" s="259"/>
      <c r="N44" s="243" t="str">
        <f t="shared" si="3"/>
        <v/>
      </c>
      <c r="O44" s="260">
        <f t="shared" si="4"/>
        <v>0</v>
      </c>
      <c r="P44" s="257"/>
      <c r="Q44" s="258"/>
      <c r="R44" s="258"/>
      <c r="S44" s="259"/>
      <c r="T44" s="260" t="str">
        <f t="shared" si="5"/>
        <v/>
      </c>
      <c r="U44" s="260">
        <f t="shared" si="6"/>
        <v>0</v>
      </c>
      <c r="V44" s="257"/>
      <c r="W44" s="258"/>
      <c r="X44" s="258"/>
      <c r="Y44" s="259"/>
      <c r="Z44" s="243" t="str">
        <f t="shared" si="7"/>
        <v/>
      </c>
      <c r="AA44" s="260">
        <f t="shared" si="8"/>
        <v>0</v>
      </c>
      <c r="AB44" s="257"/>
      <c r="AC44" s="258"/>
      <c r="AD44" s="258"/>
      <c r="AE44" s="259"/>
      <c r="AF44" s="243" t="str">
        <f t="shared" si="9"/>
        <v/>
      </c>
      <c r="AG44" s="260">
        <f t="shared" si="10"/>
        <v>0</v>
      </c>
      <c r="AH44" s="257"/>
      <c r="AI44" s="258"/>
      <c r="AJ44" s="258"/>
      <c r="AK44" s="259"/>
      <c r="AL44" s="243" t="str">
        <f t="shared" si="11"/>
        <v/>
      </c>
      <c r="AM44" s="260">
        <f t="shared" si="12"/>
        <v>0</v>
      </c>
      <c r="AN44" s="257"/>
      <c r="AO44" s="258"/>
      <c r="AP44" s="258"/>
      <c r="AQ44" s="259"/>
      <c r="AR44" s="244" t="str">
        <f t="shared" si="13"/>
        <v/>
      </c>
      <c r="AS44" s="272">
        <f t="shared" si="14"/>
        <v>0</v>
      </c>
      <c r="AT44" s="273" t="str">
        <f t="shared" si="15"/>
        <v/>
      </c>
      <c r="AU44" s="260" t="e">
        <f t="shared" si="16"/>
        <v>#VALUE!</v>
      </c>
      <c r="AV44" s="274" t="str">
        <f ca="1">'Udregning af resultater'!M80</f>
        <v/>
      </c>
      <c r="AW44" s="274" t="str">
        <f ca="1">'Udregning af resultater'!M122</f>
        <v/>
      </c>
      <c r="AX44" s="261"/>
      <c r="AY44" s="262"/>
      <c r="AZ44" s="262"/>
      <c r="BA44" s="263"/>
      <c r="BB44" s="260" t="str">
        <f t="shared" si="17"/>
        <v/>
      </c>
      <c r="BC44" s="260">
        <f t="shared" si="18"/>
        <v>0</v>
      </c>
      <c r="BD44" s="261"/>
      <c r="BE44" s="262"/>
      <c r="BF44" s="262"/>
      <c r="BG44" s="263"/>
      <c r="BH44" s="243" t="str">
        <f t="shared" si="19"/>
        <v/>
      </c>
      <c r="BI44" s="260">
        <f t="shared" si="20"/>
        <v>0</v>
      </c>
      <c r="BJ44" s="261"/>
      <c r="BK44" s="262"/>
      <c r="BL44" s="262"/>
      <c r="BM44" s="263"/>
      <c r="BN44" s="243" t="str">
        <f t="shared" si="21"/>
        <v/>
      </c>
      <c r="BO44" s="260">
        <f t="shared" si="22"/>
        <v>0</v>
      </c>
      <c r="BP44" s="261"/>
      <c r="BQ44" s="262"/>
      <c r="BR44" s="262"/>
      <c r="BS44" s="263"/>
      <c r="BT44" s="243" t="str">
        <f t="shared" si="23"/>
        <v/>
      </c>
      <c r="BU44" s="260">
        <f t="shared" si="24"/>
        <v>0</v>
      </c>
      <c r="BV44" s="261"/>
      <c r="BW44" s="264"/>
      <c r="BX44" s="264"/>
      <c r="BY44" s="264"/>
      <c r="BZ44" s="281"/>
      <c r="CA44" s="264"/>
      <c r="CB44" s="266"/>
      <c r="CC44" s="266"/>
      <c r="CD44" s="267"/>
      <c r="CE44" s="213" t="str">
        <f t="shared" si="25"/>
        <v/>
      </c>
      <c r="CF44" s="214"/>
      <c r="CG44" s="263"/>
      <c r="CH44" s="214">
        <f t="shared" si="0"/>
        <v>0</v>
      </c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</row>
    <row r="45" spans="1:101" s="254" customFormat="1" ht="14.1" customHeight="1" x14ac:dyDescent="0.3">
      <c r="A45" s="237" t="str">
        <f ca="1">'Udregning af resultater'!S38</f>
        <v/>
      </c>
      <c r="B45" s="238" t="str">
        <f ca="1">'Udregning af resultater'!T38</f>
        <v/>
      </c>
      <c r="C45" s="256" t="str">
        <f t="shared" ca="1" si="26"/>
        <v/>
      </c>
      <c r="D45" s="257"/>
      <c r="E45" s="258"/>
      <c r="F45" s="258"/>
      <c r="G45" s="259"/>
      <c r="H45" s="243" t="str">
        <f t="shared" si="1"/>
        <v/>
      </c>
      <c r="I45" s="274">
        <f t="shared" si="2"/>
        <v>0</v>
      </c>
      <c r="J45" s="257"/>
      <c r="K45" s="258"/>
      <c r="L45" s="258"/>
      <c r="M45" s="259"/>
      <c r="N45" s="243" t="str">
        <f t="shared" si="3"/>
        <v/>
      </c>
      <c r="O45" s="260">
        <f t="shared" si="4"/>
        <v>0</v>
      </c>
      <c r="P45" s="257"/>
      <c r="Q45" s="258"/>
      <c r="R45" s="258"/>
      <c r="S45" s="259"/>
      <c r="T45" s="260" t="str">
        <f t="shared" si="5"/>
        <v/>
      </c>
      <c r="U45" s="260">
        <f t="shared" si="6"/>
        <v>0</v>
      </c>
      <c r="V45" s="257"/>
      <c r="W45" s="258"/>
      <c r="X45" s="258"/>
      <c r="Y45" s="259"/>
      <c r="Z45" s="243" t="str">
        <f t="shared" si="7"/>
        <v/>
      </c>
      <c r="AA45" s="260">
        <f t="shared" si="8"/>
        <v>0</v>
      </c>
      <c r="AB45" s="257"/>
      <c r="AC45" s="258"/>
      <c r="AD45" s="258"/>
      <c r="AE45" s="259"/>
      <c r="AF45" s="243" t="str">
        <f t="shared" si="9"/>
        <v/>
      </c>
      <c r="AG45" s="260">
        <f t="shared" si="10"/>
        <v>0</v>
      </c>
      <c r="AH45" s="257"/>
      <c r="AI45" s="258"/>
      <c r="AJ45" s="258"/>
      <c r="AK45" s="259"/>
      <c r="AL45" s="243" t="str">
        <f t="shared" si="11"/>
        <v/>
      </c>
      <c r="AM45" s="260">
        <f t="shared" si="12"/>
        <v>0</v>
      </c>
      <c r="AN45" s="257"/>
      <c r="AO45" s="258"/>
      <c r="AP45" s="258"/>
      <c r="AQ45" s="259"/>
      <c r="AR45" s="244" t="str">
        <f t="shared" si="13"/>
        <v/>
      </c>
      <c r="AS45" s="272">
        <f t="shared" si="14"/>
        <v>0</v>
      </c>
      <c r="AT45" s="273" t="str">
        <f t="shared" si="15"/>
        <v/>
      </c>
      <c r="AU45" s="260" t="e">
        <f t="shared" si="16"/>
        <v>#VALUE!</v>
      </c>
      <c r="AV45" s="274" t="str">
        <f ca="1">'Udregning af resultater'!M81</f>
        <v/>
      </c>
      <c r="AW45" s="274" t="str">
        <f ca="1">'Udregning af resultater'!M123</f>
        <v/>
      </c>
      <c r="AX45" s="261"/>
      <c r="AY45" s="262"/>
      <c r="AZ45" s="262"/>
      <c r="BA45" s="263"/>
      <c r="BB45" s="260" t="str">
        <f t="shared" si="17"/>
        <v/>
      </c>
      <c r="BC45" s="260">
        <f t="shared" si="18"/>
        <v>0</v>
      </c>
      <c r="BD45" s="261"/>
      <c r="BE45" s="262"/>
      <c r="BF45" s="262"/>
      <c r="BG45" s="263"/>
      <c r="BH45" s="243" t="str">
        <f t="shared" si="19"/>
        <v/>
      </c>
      <c r="BI45" s="260">
        <f t="shared" si="20"/>
        <v>0</v>
      </c>
      <c r="BJ45" s="261"/>
      <c r="BK45" s="262"/>
      <c r="BL45" s="262"/>
      <c r="BM45" s="263"/>
      <c r="BN45" s="243" t="str">
        <f t="shared" si="21"/>
        <v/>
      </c>
      <c r="BO45" s="260">
        <f t="shared" si="22"/>
        <v>0</v>
      </c>
      <c r="BP45" s="261"/>
      <c r="BQ45" s="262"/>
      <c r="BR45" s="262"/>
      <c r="BS45" s="263"/>
      <c r="BT45" s="243" t="str">
        <f t="shared" si="23"/>
        <v/>
      </c>
      <c r="BU45" s="260">
        <f t="shared" si="24"/>
        <v>0</v>
      </c>
      <c r="BV45" s="261"/>
      <c r="BW45" s="264"/>
      <c r="BX45" s="264"/>
      <c r="BY45" s="264"/>
      <c r="BZ45" s="281"/>
      <c r="CA45" s="264"/>
      <c r="CB45" s="266"/>
      <c r="CC45" s="266"/>
      <c r="CD45" s="267"/>
      <c r="CE45" s="213" t="str">
        <f t="shared" si="25"/>
        <v/>
      </c>
      <c r="CF45" s="214"/>
      <c r="CG45" s="263"/>
      <c r="CH45" s="214">
        <f t="shared" si="0"/>
        <v>0</v>
      </c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</row>
    <row r="46" spans="1:101" x14ac:dyDescent="0.3"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</row>
    <row r="47" spans="1:101" x14ac:dyDescent="0.3"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</row>
    <row r="48" spans="1:101" x14ac:dyDescent="0.3"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</row>
    <row r="49" spans="87:101" x14ac:dyDescent="0.3"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</row>
    <row r="50" spans="87:101" x14ac:dyDescent="0.3"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1" customWidth="1"/>
    <col min="2" max="5" width="8.6640625" style="61" customWidth="1"/>
    <col min="6" max="6" width="10.6640625" style="61" customWidth="1"/>
    <col min="7" max="10" width="8.6640625" style="61" customWidth="1"/>
    <col min="11" max="11" width="10.6640625" style="61" customWidth="1"/>
    <col min="12" max="15" width="8.6640625" style="61" customWidth="1"/>
    <col min="16" max="255" width="9.109375" style="61" customWidth="1"/>
    <col min="256" max="16384" width="10.6640625" style="61"/>
  </cols>
  <sheetData>
    <row r="1" spans="1:20" ht="16.2" thickBot="1" x14ac:dyDescent="0.35">
      <c r="A1" s="356" t="s">
        <v>31</v>
      </c>
      <c r="B1" s="356"/>
      <c r="D1" s="61" t="s">
        <v>12</v>
      </c>
      <c r="E1" s="355" t="str">
        <f>IF(ISBLANK(Hovedmenu!$B$14),"",Hovedmenu!$B$14)</f>
        <v/>
      </c>
      <c r="F1" s="355"/>
      <c r="H1" s="61" t="s">
        <v>23</v>
      </c>
      <c r="J1" s="62" t="str">
        <f>IF(ISBLANK(Hovedmenu!$E$14),"",Hovedmenu!$E$14)</f>
        <v/>
      </c>
      <c r="K1" s="63"/>
    </row>
    <row r="2" spans="1:20" x14ac:dyDescent="0.25">
      <c r="P2" s="64"/>
    </row>
    <row r="3" spans="1:20" ht="13.8" thickBot="1" x14ac:dyDescent="0.3">
      <c r="A3" s="353" t="s">
        <v>52</v>
      </c>
      <c r="B3" s="353"/>
      <c r="C3" s="353"/>
      <c r="D3" s="61" t="s">
        <v>22</v>
      </c>
      <c r="E3" s="354" t="str">
        <f>IF(ISBLANK(Hovedmenu!$H$14),"",Hovedmenu!$H$14)</f>
        <v/>
      </c>
      <c r="F3" s="355"/>
      <c r="H3" s="61" t="s">
        <v>32</v>
      </c>
      <c r="J3" s="63"/>
      <c r="K3" s="63"/>
      <c r="M3" s="65"/>
    </row>
    <row r="4" spans="1:20" ht="12" customHeight="1" x14ac:dyDescent="0.25">
      <c r="A4" s="66"/>
      <c r="B4" s="66"/>
      <c r="C4" s="66"/>
      <c r="E4" s="67"/>
      <c r="F4" s="68"/>
      <c r="J4" s="67" t="str">
        <f>IF(ISBLANK(Hovedmenu!$F$16),"",Hovedmenu!$F$16)</f>
        <v/>
      </c>
      <c r="K4" s="67"/>
    </row>
    <row r="5" spans="1:20" ht="12" customHeight="1" x14ac:dyDescent="0.25">
      <c r="A5" s="66"/>
      <c r="B5" s="66"/>
      <c r="C5" s="66"/>
      <c r="E5" s="67"/>
      <c r="F5" s="68"/>
      <c r="J5" s="67"/>
      <c r="K5" s="67"/>
    </row>
    <row r="6" spans="1:20" ht="12" customHeight="1" x14ac:dyDescent="0.25">
      <c r="A6" s="66"/>
      <c r="B6" s="66"/>
      <c r="C6" s="66"/>
      <c r="E6" s="67"/>
      <c r="F6" s="68"/>
      <c r="J6" s="67"/>
      <c r="K6" s="67"/>
      <c r="Q6" s="10"/>
    </row>
    <row r="7" spans="1:20" ht="12" customHeight="1" thickBot="1" x14ac:dyDescent="0.3">
      <c r="Q7" s="10"/>
    </row>
    <row r="8" spans="1:20" ht="12" customHeight="1" x14ac:dyDescent="0.25">
      <c r="A8" s="69" t="s">
        <v>33</v>
      </c>
      <c r="B8" s="70" t="s">
        <v>34</v>
      </c>
      <c r="C8" s="71" t="s">
        <v>35</v>
      </c>
      <c r="D8" s="72">
        <v>1</v>
      </c>
      <c r="E8" s="73"/>
      <c r="F8" s="69" t="s">
        <v>33</v>
      </c>
      <c r="G8" s="70" t="s">
        <v>34</v>
      </c>
      <c r="H8" s="71" t="s">
        <v>35</v>
      </c>
      <c r="I8" s="72">
        <v>2</v>
      </c>
      <c r="J8" s="73"/>
      <c r="K8" s="69" t="s">
        <v>33</v>
      </c>
      <c r="L8" s="70" t="s">
        <v>34</v>
      </c>
      <c r="M8" s="71" t="s">
        <v>35</v>
      </c>
      <c r="N8" s="72">
        <v>3</v>
      </c>
      <c r="O8" s="73"/>
      <c r="Q8" s="10"/>
    </row>
    <row r="9" spans="1:20" ht="12" customHeight="1" x14ac:dyDescent="0.25">
      <c r="A9" s="74" t="s">
        <v>13</v>
      </c>
      <c r="B9" s="75" t="str">
        <f ca="1">'Udregning af resultater'!O3</f>
        <v/>
      </c>
      <c r="C9" s="76"/>
      <c r="D9" s="76"/>
      <c r="E9" s="77"/>
      <c r="F9" s="74" t="s">
        <v>13</v>
      </c>
      <c r="G9" s="75" t="str">
        <f ca="1">'Udregning af resultater'!O4</f>
        <v/>
      </c>
      <c r="H9" s="76"/>
      <c r="I9" s="76"/>
      <c r="J9" s="77"/>
      <c r="K9" s="74" t="s">
        <v>13</v>
      </c>
      <c r="L9" s="75" t="str">
        <f ca="1">'Udregning af resultater'!O5</f>
        <v/>
      </c>
      <c r="M9" s="76"/>
      <c r="N9" s="76"/>
      <c r="O9" s="77"/>
      <c r="Q9" s="10"/>
    </row>
    <row r="10" spans="1:20" ht="13.8" thickBot="1" x14ac:dyDescent="0.3">
      <c r="A10" s="78" t="s">
        <v>36</v>
      </c>
      <c r="B10" s="352" t="s">
        <v>37</v>
      </c>
      <c r="C10" s="352"/>
      <c r="D10" s="352" t="s">
        <v>38</v>
      </c>
      <c r="E10" s="352"/>
      <c r="F10" s="78" t="s">
        <v>36</v>
      </c>
      <c r="G10" s="352" t="s">
        <v>37</v>
      </c>
      <c r="H10" s="352"/>
      <c r="I10" s="352" t="s">
        <v>38</v>
      </c>
      <c r="J10" s="352"/>
      <c r="K10" s="78" t="s">
        <v>36</v>
      </c>
      <c r="L10" s="352" t="s">
        <v>37</v>
      </c>
      <c r="M10" s="352"/>
      <c r="N10" s="352" t="s">
        <v>38</v>
      </c>
      <c r="O10" s="352"/>
      <c r="Q10" s="10"/>
    </row>
    <row r="11" spans="1:20" x14ac:dyDescent="0.25">
      <c r="A11" s="79" t="s">
        <v>39</v>
      </c>
      <c r="B11" s="80"/>
      <c r="C11" s="81"/>
      <c r="D11" s="80"/>
      <c r="E11" s="81"/>
      <c r="F11" s="82" t="s">
        <v>39</v>
      </c>
      <c r="G11" s="80"/>
      <c r="H11" s="81"/>
      <c r="I11" s="80"/>
      <c r="J11" s="81"/>
      <c r="K11" s="83" t="s">
        <v>39</v>
      </c>
      <c r="L11" s="80"/>
      <c r="M11" s="81"/>
      <c r="N11" s="80"/>
      <c r="O11" s="81"/>
      <c r="Q11" s="10"/>
      <c r="T11" s="10"/>
    </row>
    <row r="12" spans="1:20" x14ac:dyDescent="0.25">
      <c r="A12" s="84"/>
      <c r="B12" s="85"/>
      <c r="C12" s="86"/>
      <c r="D12" s="85"/>
      <c r="E12" s="86"/>
      <c r="F12" s="82"/>
      <c r="G12" s="85"/>
      <c r="H12" s="86"/>
      <c r="I12" s="85"/>
      <c r="J12" s="86"/>
      <c r="K12" s="83"/>
      <c r="L12" s="85"/>
      <c r="M12" s="86"/>
      <c r="N12" s="85"/>
      <c r="O12" s="86"/>
      <c r="Q12" s="10"/>
      <c r="T12" s="10"/>
    </row>
    <row r="13" spans="1:20" x14ac:dyDescent="0.25">
      <c r="A13" s="87"/>
      <c r="B13" s="85"/>
      <c r="C13" s="86"/>
      <c r="D13" s="85"/>
      <c r="E13" s="86"/>
      <c r="F13" s="88"/>
      <c r="G13" s="85"/>
      <c r="H13" s="86"/>
      <c r="I13" s="85"/>
      <c r="J13" s="86"/>
      <c r="K13" s="89"/>
      <c r="L13" s="85"/>
      <c r="M13" s="86"/>
      <c r="N13" s="85"/>
      <c r="O13" s="86"/>
      <c r="Q13" s="10"/>
      <c r="S13" s="90"/>
      <c r="T13" s="10"/>
    </row>
    <row r="14" spans="1:20" ht="13.8" thickBot="1" x14ac:dyDescent="0.3">
      <c r="A14" s="87"/>
      <c r="B14" s="91"/>
      <c r="C14" s="92"/>
      <c r="D14" s="91"/>
      <c r="E14" s="92"/>
      <c r="F14" s="88"/>
      <c r="G14" s="91"/>
      <c r="H14" s="92"/>
      <c r="I14" s="91"/>
      <c r="J14" s="92"/>
      <c r="K14" s="89"/>
      <c r="L14" s="91"/>
      <c r="M14" s="92"/>
      <c r="N14" s="91"/>
      <c r="O14" s="92"/>
      <c r="Q14" s="10"/>
      <c r="S14" s="90"/>
      <c r="T14" s="10"/>
    </row>
    <row r="15" spans="1:20" x14ac:dyDescent="0.25">
      <c r="A15" s="93" t="s">
        <v>40</v>
      </c>
      <c r="B15" s="94">
        <f>MROUND(MIN(B11:C14),0.5)</f>
        <v>0</v>
      </c>
      <c r="C15" s="95">
        <f>MROUND(MAX(B11:C14),0.5)</f>
        <v>0</v>
      </c>
      <c r="D15" s="94">
        <f>MROUND(MIN(D11:E14),0.5)</f>
        <v>0</v>
      </c>
      <c r="E15" s="95">
        <f>MROUND(MAX(D11:E14),0.5)</f>
        <v>0</v>
      </c>
      <c r="F15" s="93" t="s">
        <v>40</v>
      </c>
      <c r="G15" s="94">
        <f>MROUND(MIN(G11:H14),0.5)</f>
        <v>0</v>
      </c>
      <c r="H15" s="95">
        <f>MROUND(MAX(G11:H14),0.5)</f>
        <v>0</v>
      </c>
      <c r="I15" s="94">
        <f>MROUND(MIN(I11:J14),0.5)</f>
        <v>0</v>
      </c>
      <c r="J15" s="95">
        <f>MROUND(MAX(I11:J14),0.5)</f>
        <v>0</v>
      </c>
      <c r="K15" s="93" t="s">
        <v>40</v>
      </c>
      <c r="L15" s="94">
        <f>MROUND(MIN(L11:M14),0.5)</f>
        <v>0</v>
      </c>
      <c r="M15" s="95">
        <f>MROUND(MAX(L11:M14),0.5)</f>
        <v>0</v>
      </c>
      <c r="N15" s="94">
        <f>MROUND(MIN(N11:O14),0.5)</f>
        <v>0</v>
      </c>
      <c r="O15" s="95">
        <f>MROUND(MAX(N11:O14),0.5)</f>
        <v>0</v>
      </c>
      <c r="Q15" s="10"/>
      <c r="S15" s="90"/>
      <c r="T15" s="10"/>
    </row>
    <row r="16" spans="1:20" x14ac:dyDescent="0.25">
      <c r="A16" s="96" t="s">
        <v>41</v>
      </c>
      <c r="B16" s="350">
        <f>MROUND(B11, 0.5)+MROUND(B12, 0.5)+MROUND(B13, 0.5)+MROUND(B14, 0.5)+MROUND(C11, 0.5)+MROUND(C12, 0.5)+MROUND(C13, 0.5)+MROUND(C14, 0.5)-MROUND(B15,0.5)-MROUND(C15,0.5)</f>
        <v>0</v>
      </c>
      <c r="C16" s="351"/>
      <c r="D16" s="350">
        <f>MROUND(D11, 0.5)+MROUND(D12, 0.5)+MROUND(D13, 0.5)+MROUND(D14, 0.5)+MROUND(E11, 0.5)+MROUND(E12, 0.5)+MROUND(E13, 0.5)+MROUND(E14, 0.5)-MROUND(D15,0.5)-MROUND(E15,0.5)</f>
        <v>0</v>
      </c>
      <c r="E16" s="351"/>
      <c r="F16" s="96" t="s">
        <v>41</v>
      </c>
      <c r="G16" s="350">
        <f>MROUND(G11, 0.5)+MROUND(G12, 0.5)+MROUND(G13, 0.5)+MROUND(G14, 0.5)+MROUND(H11, 0.5)+MROUND(H12, 0.5)+MROUND(H13, 0.5)+MROUND(H14, 0.5)-MROUND(G15,0.5)-MROUND(H15,0.5)</f>
        <v>0</v>
      </c>
      <c r="H16" s="351"/>
      <c r="I16" s="350">
        <f>MROUND(I11, 0.5)+MROUND(I12, 0.5)+MROUND(I13, 0.5)+MROUND(I14, 0.5)+MROUND(J11, 0.5)+MROUND(J12, 0.5)+MROUND(J13, 0.5)+MROUND(J14, 0.5)-MROUND(I15,0.5)-MROUND(J15,0.5)</f>
        <v>0</v>
      </c>
      <c r="J16" s="351"/>
      <c r="K16" s="96" t="s">
        <v>41</v>
      </c>
      <c r="L16" s="350">
        <f>MROUND(L11, 0.5)+MROUND(L12, 0.5)+MROUND(L13, 0.5)+MROUND(L14, 0.5)+MROUND(M11, 0.5)+MROUND(M12, 0.5)+MROUND(M13, 0.5)+MROUND(M14, 0.5)-MROUND(L15,0.5)-MROUND(M15,0.5)</f>
        <v>0</v>
      </c>
      <c r="M16" s="351"/>
      <c r="N16" s="350">
        <f>MROUND(N11, 0.5)+MROUND(N12, 0.5)+MROUND(N13, 0.5)+MROUND(N14, 0.5)+MROUND(O11, 0.5)+MROUND(O12, 0.5)+MROUND(O13, 0.5)+MROUND(O14, 0.5)-MROUND(N15,0.5)-MROUND(O15,0.5)</f>
        <v>0</v>
      </c>
      <c r="O16" s="351"/>
      <c r="Q16" s="10"/>
      <c r="S16" s="90"/>
      <c r="T16" s="10"/>
    </row>
    <row r="17" spans="1:20" x14ac:dyDescent="0.25">
      <c r="A17" s="78" t="s">
        <v>42</v>
      </c>
      <c r="B17" s="350">
        <f>+B16/6</f>
        <v>0</v>
      </c>
      <c r="C17" s="351"/>
      <c r="D17" s="350">
        <f>+D16/6</f>
        <v>0</v>
      </c>
      <c r="E17" s="351"/>
      <c r="F17" s="78" t="s">
        <v>42</v>
      </c>
      <c r="G17" s="350">
        <f>+G16/6</f>
        <v>0</v>
      </c>
      <c r="H17" s="351"/>
      <c r="I17" s="350">
        <f>+I16/6</f>
        <v>0</v>
      </c>
      <c r="J17" s="351"/>
      <c r="K17" s="78" t="s">
        <v>42</v>
      </c>
      <c r="L17" s="350">
        <f>+L16/6</f>
        <v>0</v>
      </c>
      <c r="M17" s="351"/>
      <c r="N17" s="350">
        <f>+N16/6</f>
        <v>0</v>
      </c>
      <c r="O17" s="351"/>
      <c r="Q17" s="10"/>
      <c r="S17" s="90"/>
      <c r="T17" s="10"/>
    </row>
    <row r="18" spans="1:20" x14ac:dyDescent="0.25">
      <c r="A18" s="97" t="s">
        <v>43</v>
      </c>
      <c r="B18" s="348" t="str">
        <f ca="1">'Udregning af resultater'!X3</f>
        <v/>
      </c>
      <c r="C18" s="349"/>
      <c r="D18" s="350" t="str">
        <f ca="1">'Udregning af resultater'!Z3</f>
        <v/>
      </c>
      <c r="E18" s="351"/>
      <c r="F18" s="97" t="s">
        <v>43</v>
      </c>
      <c r="G18" s="348" t="str">
        <f ca="1">'Udregning af resultater'!X4</f>
        <v/>
      </c>
      <c r="H18" s="349"/>
      <c r="I18" s="350" t="str">
        <f ca="1">'Udregning af resultater'!Z4</f>
        <v/>
      </c>
      <c r="J18" s="351"/>
      <c r="K18" s="97" t="s">
        <v>43</v>
      </c>
      <c r="L18" s="348" t="str">
        <f ca="1">'Udregning af resultater'!X5</f>
        <v/>
      </c>
      <c r="M18" s="349"/>
      <c r="N18" s="350" t="str">
        <f ca="1">'Udregning af resultater'!Z5</f>
        <v/>
      </c>
      <c r="O18" s="351"/>
      <c r="Q18" s="10"/>
      <c r="S18" s="90"/>
      <c r="T18" s="10"/>
    </row>
    <row r="19" spans="1:20" ht="13.8" thickBot="1" x14ac:dyDescent="0.3">
      <c r="A19" s="97" t="s">
        <v>44</v>
      </c>
      <c r="B19" s="346" t="str">
        <f ca="1">IF(B18&gt;0,IFERROR(+B18-B17,""),"")</f>
        <v/>
      </c>
      <c r="C19" s="347"/>
      <c r="D19" s="346" t="str">
        <f ca="1">IF(D18&gt;0,IFERROR(+D18-D17,""),"")</f>
        <v/>
      </c>
      <c r="E19" s="347"/>
      <c r="F19" s="97" t="s">
        <v>44</v>
      </c>
      <c r="G19" s="346" t="str">
        <f ca="1">IF(G18&gt;0,IFERROR(+G18-G17,""),"")</f>
        <v/>
      </c>
      <c r="H19" s="347"/>
      <c r="I19" s="346" t="str">
        <f ca="1">IF(I18&gt;0,IFERROR(+I18-I17,""),"")</f>
        <v/>
      </c>
      <c r="J19" s="347"/>
      <c r="K19" s="97" t="s">
        <v>44</v>
      </c>
      <c r="L19" s="346" t="str">
        <f ca="1">IF(L18&gt;0,IFERROR(+L18-L17,""),"")</f>
        <v/>
      </c>
      <c r="M19" s="347"/>
      <c r="N19" s="346" t="str">
        <f ca="1">IF(N18&gt;0,IFERROR(+N18-N17,""),"")</f>
        <v/>
      </c>
      <c r="O19" s="347"/>
      <c r="Q19" s="10"/>
      <c r="S19" s="90"/>
      <c r="T19" s="10"/>
    </row>
    <row r="20" spans="1:20" s="101" customFormat="1" ht="13.8" thickBot="1" x14ac:dyDescent="0.3">
      <c r="A20" s="98" t="s">
        <v>45</v>
      </c>
      <c r="B20" s="342" t="str">
        <f ca="1">'Udregning af resultater'!E46</f>
        <v/>
      </c>
      <c r="C20" s="343"/>
      <c r="D20" s="344" t="str">
        <f ca="1">'Udregning af resultater'!E88</f>
        <v/>
      </c>
      <c r="E20" s="345"/>
      <c r="F20" s="99" t="s">
        <v>45</v>
      </c>
      <c r="G20" s="342" t="str">
        <f ca="1">'Udregning af resultater'!E47</f>
        <v/>
      </c>
      <c r="H20" s="343"/>
      <c r="I20" s="344" t="str">
        <f ca="1">'Udregning af resultater'!E89</f>
        <v/>
      </c>
      <c r="J20" s="345"/>
      <c r="K20" s="100" t="s">
        <v>45</v>
      </c>
      <c r="L20" s="342" t="str">
        <f ca="1">'Udregning af resultater'!E48</f>
        <v/>
      </c>
      <c r="M20" s="343"/>
      <c r="N20" s="344" t="str">
        <f ca="1">'Udregning af resultater'!E90</f>
        <v/>
      </c>
      <c r="O20" s="345"/>
      <c r="S20" s="102"/>
    </row>
    <row r="21" spans="1:20" s="67" customFormat="1" x14ac:dyDescent="0.25">
      <c r="B21" s="68"/>
      <c r="C21" s="68"/>
      <c r="D21" s="68"/>
      <c r="E21" s="68"/>
      <c r="G21" s="68"/>
      <c r="H21" s="68"/>
      <c r="I21" s="68"/>
      <c r="J21" s="68"/>
      <c r="L21" s="68"/>
      <c r="M21" s="68"/>
      <c r="N21" s="68"/>
      <c r="O21" s="68"/>
      <c r="Q21" s="10"/>
      <c r="R21" s="61"/>
      <c r="S21" s="90"/>
      <c r="T21" s="10"/>
    </row>
    <row r="22" spans="1:20" ht="13.8" thickBot="1" x14ac:dyDescent="0.3">
      <c r="A22" s="103"/>
      <c r="B22" s="104"/>
      <c r="C22" s="104"/>
      <c r="D22" s="104"/>
      <c r="E22" s="104"/>
      <c r="F22" s="103"/>
      <c r="G22" s="104"/>
      <c r="H22" s="104"/>
      <c r="I22" s="104"/>
      <c r="J22" s="104"/>
      <c r="K22" s="103"/>
      <c r="L22" s="104"/>
      <c r="M22" s="104"/>
      <c r="N22" s="104"/>
      <c r="O22" s="104"/>
      <c r="Q22" s="10"/>
      <c r="S22" s="90"/>
      <c r="T22" s="10"/>
    </row>
    <row r="23" spans="1:20" x14ac:dyDescent="0.25">
      <c r="A23" s="69" t="s">
        <v>33</v>
      </c>
      <c r="B23" s="70" t="s">
        <v>34</v>
      </c>
      <c r="C23" s="71" t="s">
        <v>35</v>
      </c>
      <c r="D23" s="72">
        <v>4</v>
      </c>
      <c r="E23" s="73"/>
      <c r="F23" s="69" t="s">
        <v>33</v>
      </c>
      <c r="G23" s="70" t="s">
        <v>34</v>
      </c>
      <c r="H23" s="71" t="s">
        <v>35</v>
      </c>
      <c r="I23" s="72">
        <v>5</v>
      </c>
      <c r="J23" s="73"/>
      <c r="K23" s="69" t="s">
        <v>33</v>
      </c>
      <c r="L23" s="70" t="s">
        <v>34</v>
      </c>
      <c r="M23" s="71" t="s">
        <v>35</v>
      </c>
      <c r="N23" s="72">
        <v>6</v>
      </c>
      <c r="O23" s="73"/>
      <c r="Q23" s="10"/>
      <c r="S23" s="90"/>
      <c r="T23" s="10"/>
    </row>
    <row r="24" spans="1:20" x14ac:dyDescent="0.25">
      <c r="A24" s="74" t="s">
        <v>13</v>
      </c>
      <c r="B24" s="105" t="str">
        <f ca="1">'Udregning af resultater'!O6</f>
        <v/>
      </c>
      <c r="C24" s="76"/>
      <c r="D24" s="76"/>
      <c r="E24" s="77"/>
      <c r="F24" s="74" t="s">
        <v>13</v>
      </c>
      <c r="G24" s="75" t="str">
        <f ca="1">'Udregning af resultater'!O7</f>
        <v/>
      </c>
      <c r="H24" s="76"/>
      <c r="I24" s="76"/>
      <c r="J24" s="77"/>
      <c r="K24" s="74" t="s">
        <v>13</v>
      </c>
      <c r="L24" s="75" t="str">
        <f ca="1">'Udregning af resultater'!O8</f>
        <v/>
      </c>
      <c r="M24" s="76"/>
      <c r="N24" s="76"/>
      <c r="O24" s="77"/>
      <c r="Q24" s="10"/>
      <c r="S24" s="90"/>
    </row>
    <row r="25" spans="1:20" ht="13.8" thickBot="1" x14ac:dyDescent="0.3">
      <c r="A25" s="78" t="s">
        <v>36</v>
      </c>
      <c r="B25" s="352" t="s">
        <v>37</v>
      </c>
      <c r="C25" s="352"/>
      <c r="D25" s="352" t="s">
        <v>38</v>
      </c>
      <c r="E25" s="352"/>
      <c r="F25" s="78" t="s">
        <v>36</v>
      </c>
      <c r="G25" s="352" t="s">
        <v>37</v>
      </c>
      <c r="H25" s="352"/>
      <c r="I25" s="352" t="s">
        <v>38</v>
      </c>
      <c r="J25" s="352"/>
      <c r="K25" s="78" t="s">
        <v>36</v>
      </c>
      <c r="L25" s="352" t="s">
        <v>37</v>
      </c>
      <c r="M25" s="352"/>
      <c r="N25" s="352" t="s">
        <v>38</v>
      </c>
      <c r="O25" s="352"/>
      <c r="Q25" s="10"/>
      <c r="S25" s="90"/>
      <c r="T25" s="10"/>
    </row>
    <row r="26" spans="1:20" x14ac:dyDescent="0.25">
      <c r="A26" s="83" t="s">
        <v>39</v>
      </c>
      <c r="B26" s="80"/>
      <c r="C26" s="81"/>
      <c r="D26" s="80"/>
      <c r="E26" s="81"/>
      <c r="F26" s="83" t="s">
        <v>39</v>
      </c>
      <c r="G26" s="80"/>
      <c r="H26" s="81"/>
      <c r="I26" s="80"/>
      <c r="J26" s="81"/>
      <c r="K26" s="83" t="s">
        <v>39</v>
      </c>
      <c r="L26" s="80"/>
      <c r="M26" s="81"/>
      <c r="N26" s="80"/>
      <c r="O26" s="81"/>
      <c r="Q26" s="10"/>
      <c r="S26" s="90"/>
      <c r="T26" s="10"/>
    </row>
    <row r="27" spans="1:20" x14ac:dyDescent="0.25">
      <c r="A27" s="83"/>
      <c r="B27" s="85"/>
      <c r="C27" s="86"/>
      <c r="D27" s="85"/>
      <c r="E27" s="86"/>
      <c r="F27" s="83"/>
      <c r="G27" s="85"/>
      <c r="H27" s="86"/>
      <c r="I27" s="85"/>
      <c r="J27" s="86"/>
      <c r="K27" s="83"/>
      <c r="L27" s="85"/>
      <c r="M27" s="86"/>
      <c r="N27" s="85"/>
      <c r="O27" s="86"/>
      <c r="Q27" s="10"/>
      <c r="S27" s="90"/>
      <c r="T27" s="10"/>
    </row>
    <row r="28" spans="1:20" x14ac:dyDescent="0.25">
      <c r="A28" s="89"/>
      <c r="B28" s="85"/>
      <c r="C28" s="86"/>
      <c r="D28" s="85"/>
      <c r="E28" s="86"/>
      <c r="F28" s="89"/>
      <c r="G28" s="85"/>
      <c r="H28" s="86"/>
      <c r="I28" s="85"/>
      <c r="J28" s="86"/>
      <c r="K28" s="89"/>
      <c r="L28" s="85"/>
      <c r="M28" s="86"/>
      <c r="N28" s="85"/>
      <c r="O28" s="86"/>
      <c r="Q28" s="10"/>
      <c r="S28" s="90"/>
      <c r="T28" s="10"/>
    </row>
    <row r="29" spans="1:20" ht="13.8" thickBot="1" x14ac:dyDescent="0.3">
      <c r="A29" s="89"/>
      <c r="B29" s="91"/>
      <c r="C29" s="92"/>
      <c r="D29" s="91"/>
      <c r="E29" s="92"/>
      <c r="F29" s="89"/>
      <c r="G29" s="91"/>
      <c r="H29" s="92"/>
      <c r="I29" s="91"/>
      <c r="J29" s="92"/>
      <c r="K29" s="89"/>
      <c r="L29" s="91"/>
      <c r="M29" s="92"/>
      <c r="N29" s="91"/>
      <c r="O29" s="92"/>
      <c r="Q29" s="10"/>
      <c r="S29" s="90"/>
      <c r="T29" s="10"/>
    </row>
    <row r="30" spans="1:20" x14ac:dyDescent="0.25">
      <c r="A30" s="93" t="s">
        <v>40</v>
      </c>
      <c r="B30" s="94">
        <f>MROUND(MIN(B26:C29),0.5)</f>
        <v>0</v>
      </c>
      <c r="C30" s="95">
        <f>MROUND(MAX(B26:C29),0.5)</f>
        <v>0</v>
      </c>
      <c r="D30" s="94">
        <f>MROUND(MIN(D26:E29),0.5)</f>
        <v>0</v>
      </c>
      <c r="E30" s="95">
        <f>MROUND(MAX(D26:E29),0.5)</f>
        <v>0</v>
      </c>
      <c r="F30" s="93" t="s">
        <v>40</v>
      </c>
      <c r="G30" s="94">
        <f>MROUND(MIN(G26:H29),0.5)</f>
        <v>0</v>
      </c>
      <c r="H30" s="95">
        <f>MROUND(MAX(G26:H29),0.5)</f>
        <v>0</v>
      </c>
      <c r="I30" s="94">
        <f>MROUND(MIN(I26:J29),0.5)</f>
        <v>0</v>
      </c>
      <c r="J30" s="95">
        <f>MROUND(MAX(I26:J29),0.5)</f>
        <v>0</v>
      </c>
      <c r="K30" s="93" t="s">
        <v>40</v>
      </c>
      <c r="L30" s="94">
        <f>MROUND(MIN(L26:M29),0.5)</f>
        <v>0</v>
      </c>
      <c r="M30" s="95">
        <f>MROUND(MAX(L26:M29),0.5)</f>
        <v>0</v>
      </c>
      <c r="N30" s="94">
        <f>MROUND(MIN(N26:O29),0.5)</f>
        <v>0</v>
      </c>
      <c r="O30" s="95">
        <f>MROUND(MAX(N26:O29),0.5)</f>
        <v>0</v>
      </c>
      <c r="Q30" s="10"/>
      <c r="S30" s="90"/>
      <c r="T30" s="10"/>
    </row>
    <row r="31" spans="1:20" x14ac:dyDescent="0.25">
      <c r="A31" s="96" t="s">
        <v>41</v>
      </c>
      <c r="B31" s="350">
        <f>MROUND(B26, 0.5)+MROUND(B27, 0.5)+MROUND(B28, 0.5)+MROUND(B29, 0.5)+MROUND(C26, 0.5)+MROUND(C27, 0.5)+MROUND(C28, 0.5)+MROUND(C29, 0.5)-MROUND(B30,0.5)-MROUND(C30,0.5)</f>
        <v>0</v>
      </c>
      <c r="C31" s="351"/>
      <c r="D31" s="350">
        <f>MROUND(D26, 0.5)+MROUND(D27, 0.5)+MROUND(D28, 0.5)+MROUND(D29, 0.5)+MROUND(E26, 0.5)+MROUND(E27, 0.5)+MROUND(E28, 0.5)+MROUND(E29, 0.5)-MROUND(D30,0.5)-MROUND(E30,0.5)</f>
        <v>0</v>
      </c>
      <c r="E31" s="351"/>
      <c r="F31" s="96" t="s">
        <v>41</v>
      </c>
      <c r="G31" s="350">
        <f>MROUND(G26, 0.5)+MROUND(G27, 0.5)+MROUND(G28, 0.5)+MROUND(G29, 0.5)+MROUND(H26, 0.5)+MROUND(H27, 0.5)+MROUND(H28, 0.5)+MROUND(H29, 0.5)-MROUND(G30,0.5)-MROUND(H30,0.5)</f>
        <v>0</v>
      </c>
      <c r="H31" s="351"/>
      <c r="I31" s="350">
        <f>MROUND(I26, 0.5)+MROUND(I27, 0.5)+MROUND(I28, 0.5)+MROUND(I29, 0.5)+MROUND(J26, 0.5)+MROUND(J27, 0.5)+MROUND(J28, 0.5)+MROUND(J29, 0.5)-MROUND(I30,0.5)-MROUND(J30,0.5)</f>
        <v>0</v>
      </c>
      <c r="J31" s="351"/>
      <c r="K31" s="96" t="s">
        <v>41</v>
      </c>
      <c r="L31" s="350">
        <f>MROUND(L26, 0.5)+MROUND(L27, 0.5)+MROUND(L28, 0.5)+MROUND(L29, 0.5)+MROUND(M26, 0.5)+MROUND(M27, 0.5)+MROUND(M28, 0.5)+MROUND(M29, 0.5)-MROUND(L30,0.5)-MROUND(M30,0.5)</f>
        <v>0</v>
      </c>
      <c r="M31" s="351"/>
      <c r="N31" s="350">
        <f>MROUND(N26, 0.5)+MROUND(N27, 0.5)+MROUND(N28, 0.5)+MROUND(N29, 0.5)+MROUND(O26, 0.5)+MROUND(O27, 0.5)+MROUND(O28, 0.5)+MROUND(O29, 0.5)-MROUND(N30,0.5)-MROUND(O30,0.5)</f>
        <v>0</v>
      </c>
      <c r="O31" s="351"/>
      <c r="Q31" s="10"/>
      <c r="S31" s="90"/>
      <c r="T31" s="10"/>
    </row>
    <row r="32" spans="1:20" x14ac:dyDescent="0.25">
      <c r="A32" s="78" t="s">
        <v>42</v>
      </c>
      <c r="B32" s="350">
        <f>+B31/6</f>
        <v>0</v>
      </c>
      <c r="C32" s="351"/>
      <c r="D32" s="350">
        <f>+D31/6</f>
        <v>0</v>
      </c>
      <c r="E32" s="351"/>
      <c r="F32" s="78" t="s">
        <v>42</v>
      </c>
      <c r="G32" s="350">
        <f>+G31/6</f>
        <v>0</v>
      </c>
      <c r="H32" s="351"/>
      <c r="I32" s="350">
        <f>+I31/6</f>
        <v>0</v>
      </c>
      <c r="J32" s="351"/>
      <c r="K32" s="78" t="s">
        <v>42</v>
      </c>
      <c r="L32" s="350">
        <f>+L31/6</f>
        <v>0</v>
      </c>
      <c r="M32" s="351"/>
      <c r="N32" s="350">
        <f>+N31/6</f>
        <v>0</v>
      </c>
      <c r="O32" s="351"/>
      <c r="Q32" s="10"/>
      <c r="S32" s="90"/>
      <c r="T32" s="10"/>
    </row>
    <row r="33" spans="1:20" x14ac:dyDescent="0.25">
      <c r="A33" s="97" t="s">
        <v>43</v>
      </c>
      <c r="B33" s="348" t="str">
        <f ca="1">'Udregning af resultater'!X6</f>
        <v/>
      </c>
      <c r="C33" s="349"/>
      <c r="D33" s="350" t="str">
        <f ca="1">'Udregning af resultater'!Z6</f>
        <v/>
      </c>
      <c r="E33" s="351"/>
      <c r="F33" s="97" t="s">
        <v>43</v>
      </c>
      <c r="G33" s="348" t="str">
        <f ca="1">'Udregning af resultater'!X7</f>
        <v/>
      </c>
      <c r="H33" s="349"/>
      <c r="I33" s="350" t="str">
        <f ca="1">'Udregning af resultater'!Z7</f>
        <v/>
      </c>
      <c r="J33" s="351"/>
      <c r="K33" s="97" t="s">
        <v>43</v>
      </c>
      <c r="L33" s="348" t="str">
        <f ca="1">'Udregning af resultater'!X8</f>
        <v/>
      </c>
      <c r="M33" s="349"/>
      <c r="N33" s="350" t="str">
        <f ca="1">'Udregning af resultater'!Z8</f>
        <v/>
      </c>
      <c r="O33" s="351"/>
      <c r="Q33" s="10"/>
      <c r="S33" s="90"/>
      <c r="T33" s="10"/>
    </row>
    <row r="34" spans="1:20" ht="13.8" thickBot="1" x14ac:dyDescent="0.3">
      <c r="A34" s="97" t="s">
        <v>44</v>
      </c>
      <c r="B34" s="346" t="str">
        <f ca="1">IF(B33&gt;0,IFERROR(+B33-B32,""),"")</f>
        <v/>
      </c>
      <c r="C34" s="347"/>
      <c r="D34" s="346" t="str">
        <f ca="1">IF(D33&gt;0,IFERROR(+D33-D32,""),"")</f>
        <v/>
      </c>
      <c r="E34" s="347"/>
      <c r="F34" s="97" t="s">
        <v>44</v>
      </c>
      <c r="G34" s="346" t="str">
        <f ca="1">IF(G33&gt;0,IFERROR(+G33-G32,""),"")</f>
        <v/>
      </c>
      <c r="H34" s="347"/>
      <c r="I34" s="346" t="str">
        <f ca="1">IF(I33&gt;0,IFERROR(+I33-I32,""),"")</f>
        <v/>
      </c>
      <c r="J34" s="347"/>
      <c r="K34" s="97" t="s">
        <v>44</v>
      </c>
      <c r="L34" s="346" t="str">
        <f ca="1">IF(L33&gt;0,IFERROR(+L33-L32,""),"")</f>
        <v/>
      </c>
      <c r="M34" s="347"/>
      <c r="N34" s="346" t="str">
        <f ca="1">IF(N33&gt;0,IFERROR(+N33-N32,""),"")</f>
        <v/>
      </c>
      <c r="O34" s="347"/>
      <c r="Q34" s="10"/>
      <c r="S34" s="90"/>
      <c r="T34" s="10"/>
    </row>
    <row r="35" spans="1:20" s="101" customFormat="1" ht="13.8" thickBot="1" x14ac:dyDescent="0.3">
      <c r="A35" s="100" t="s">
        <v>45</v>
      </c>
      <c r="B35" s="342" t="str">
        <f ca="1">'Udregning af resultater'!E49</f>
        <v/>
      </c>
      <c r="C35" s="343"/>
      <c r="D35" s="344" t="str">
        <f ca="1">'Udregning af resultater'!E91</f>
        <v/>
      </c>
      <c r="E35" s="345"/>
      <c r="F35" s="100" t="s">
        <v>45</v>
      </c>
      <c r="G35" s="342" t="str">
        <f ca="1">'Udregning af resultater'!E50</f>
        <v/>
      </c>
      <c r="H35" s="343"/>
      <c r="I35" s="344" t="str">
        <f ca="1">'Udregning af resultater'!E92</f>
        <v/>
      </c>
      <c r="J35" s="345"/>
      <c r="K35" s="100" t="s">
        <v>45</v>
      </c>
      <c r="L35" s="342" t="str">
        <f ca="1">'Udregning af resultater'!E51</f>
        <v/>
      </c>
      <c r="M35" s="343"/>
      <c r="N35" s="344" t="str">
        <f ca="1">'Udregning af resultater'!E93</f>
        <v/>
      </c>
      <c r="O35" s="345"/>
      <c r="S35" s="102"/>
    </row>
    <row r="36" spans="1:20" x14ac:dyDescent="0.25">
      <c r="A36" s="341" t="s">
        <v>34</v>
      </c>
      <c r="B36" s="341"/>
      <c r="C36" s="341"/>
      <c r="F36" s="341" t="s">
        <v>46</v>
      </c>
      <c r="G36" s="341"/>
      <c r="H36" s="341"/>
    </row>
    <row r="40" spans="1:20" ht="16.2" thickBot="1" x14ac:dyDescent="0.35">
      <c r="A40" s="356" t="s">
        <v>31</v>
      </c>
      <c r="B40" s="356"/>
      <c r="D40" s="61" t="s">
        <v>12</v>
      </c>
      <c r="E40" s="355" t="str">
        <f>IF(ISBLANK(Hovedmenu!$B$14),"",Hovedmenu!$B$14)</f>
        <v/>
      </c>
      <c r="F40" s="355"/>
      <c r="H40" s="61" t="s">
        <v>23</v>
      </c>
      <c r="J40" s="62" t="str">
        <f>IF(ISBLANK(Hovedmenu!$E$14),"",Hovedmenu!$E$14)</f>
        <v/>
      </c>
      <c r="K40" s="63"/>
    </row>
    <row r="41" spans="1:20" x14ac:dyDescent="0.25">
      <c r="M41" s="65"/>
      <c r="N41" s="65"/>
    </row>
    <row r="42" spans="1:20" ht="13.8" thickBot="1" x14ac:dyDescent="0.3">
      <c r="A42" s="353" t="str">
        <f>$A$3</f>
        <v>Stubjordspløjning</v>
      </c>
      <c r="B42" s="353"/>
      <c r="C42" s="353"/>
      <c r="D42" s="61" t="s">
        <v>22</v>
      </c>
      <c r="E42" s="354" t="str">
        <f>IF(ISBLANK(Hovedmenu!$H$14),"",Hovedmenu!$H$14)</f>
        <v/>
      </c>
      <c r="F42" s="355"/>
      <c r="H42" s="61" t="s">
        <v>32</v>
      </c>
      <c r="J42" s="63"/>
      <c r="K42" s="63"/>
    </row>
    <row r="43" spans="1:20" x14ac:dyDescent="0.25">
      <c r="A43" s="66"/>
      <c r="B43" s="66"/>
      <c r="C43" s="66"/>
      <c r="E43" s="67"/>
      <c r="F43" s="68"/>
      <c r="J43" s="67" t="str">
        <f>IF(ISBLANK(Hovedmenu!$F$16),"",Hovedmenu!$F$16)</f>
        <v/>
      </c>
      <c r="K43" s="67"/>
    </row>
    <row r="44" spans="1:20" x14ac:dyDescent="0.25">
      <c r="A44" s="66"/>
      <c r="B44" s="66"/>
      <c r="C44" s="66"/>
      <c r="E44" s="67"/>
      <c r="F44" s="67"/>
      <c r="J44" s="67"/>
      <c r="K44" s="67"/>
    </row>
    <row r="45" spans="1:20" ht="13.8" thickBot="1" x14ac:dyDescent="0.3"/>
    <row r="46" spans="1:20" x14ac:dyDescent="0.25">
      <c r="A46" s="69" t="s">
        <v>33</v>
      </c>
      <c r="B46" s="70" t="s">
        <v>34</v>
      </c>
      <c r="C46" s="71" t="s">
        <v>35</v>
      </c>
      <c r="D46" s="72">
        <v>7</v>
      </c>
      <c r="E46" s="73"/>
      <c r="F46" s="69" t="s">
        <v>33</v>
      </c>
      <c r="G46" s="70" t="s">
        <v>34</v>
      </c>
      <c r="H46" s="71" t="s">
        <v>35</v>
      </c>
      <c r="I46" s="72">
        <v>8</v>
      </c>
      <c r="J46" s="73"/>
      <c r="K46" s="69" t="s">
        <v>33</v>
      </c>
      <c r="L46" s="70" t="s">
        <v>34</v>
      </c>
      <c r="M46" s="71" t="s">
        <v>35</v>
      </c>
      <c r="N46" s="72">
        <v>9</v>
      </c>
      <c r="O46" s="73"/>
    </row>
    <row r="47" spans="1:20" x14ac:dyDescent="0.25">
      <c r="A47" s="74" t="s">
        <v>13</v>
      </c>
      <c r="B47" s="75" t="str">
        <f ca="1">'Udregning af resultater'!O9</f>
        <v/>
      </c>
      <c r="C47" s="76"/>
      <c r="D47" s="76"/>
      <c r="E47" s="77"/>
      <c r="F47" s="74" t="s">
        <v>13</v>
      </c>
      <c r="G47" s="75" t="str">
        <f ca="1">'Udregning af resultater'!O10</f>
        <v/>
      </c>
      <c r="H47" s="76"/>
      <c r="I47" s="76"/>
      <c r="J47" s="77"/>
      <c r="K47" s="74" t="s">
        <v>13</v>
      </c>
      <c r="L47" s="75" t="str">
        <f ca="1">'Udregning af resultater'!O11</f>
        <v/>
      </c>
      <c r="M47" s="76"/>
      <c r="N47" s="76"/>
      <c r="O47" s="77"/>
    </row>
    <row r="48" spans="1:20" ht="13.8" thickBot="1" x14ac:dyDescent="0.3">
      <c r="A48" s="78" t="s">
        <v>36</v>
      </c>
      <c r="B48" s="352" t="s">
        <v>37</v>
      </c>
      <c r="C48" s="352"/>
      <c r="D48" s="352" t="s">
        <v>38</v>
      </c>
      <c r="E48" s="352"/>
      <c r="F48" s="78" t="s">
        <v>36</v>
      </c>
      <c r="G48" s="352" t="s">
        <v>37</v>
      </c>
      <c r="H48" s="352"/>
      <c r="I48" s="352" t="s">
        <v>38</v>
      </c>
      <c r="J48" s="352"/>
      <c r="K48" s="78" t="s">
        <v>36</v>
      </c>
      <c r="L48" s="352" t="s">
        <v>37</v>
      </c>
      <c r="M48" s="352"/>
      <c r="N48" s="352" t="s">
        <v>38</v>
      </c>
      <c r="O48" s="352"/>
    </row>
    <row r="49" spans="1:15" x14ac:dyDescent="0.25">
      <c r="A49" s="79" t="s">
        <v>39</v>
      </c>
      <c r="B49" s="80"/>
      <c r="C49" s="81"/>
      <c r="D49" s="80"/>
      <c r="E49" s="81"/>
      <c r="F49" s="82" t="s">
        <v>39</v>
      </c>
      <c r="G49" s="80"/>
      <c r="H49" s="81"/>
      <c r="I49" s="80"/>
      <c r="J49" s="81"/>
      <c r="K49" s="83" t="s">
        <v>39</v>
      </c>
      <c r="L49" s="80"/>
      <c r="M49" s="81"/>
      <c r="N49" s="80"/>
      <c r="O49" s="81"/>
    </row>
    <row r="50" spans="1:15" x14ac:dyDescent="0.25">
      <c r="A50" s="84"/>
      <c r="B50" s="85"/>
      <c r="C50" s="86"/>
      <c r="D50" s="85"/>
      <c r="E50" s="86"/>
      <c r="F50" s="82"/>
      <c r="G50" s="85"/>
      <c r="H50" s="86"/>
      <c r="I50" s="85"/>
      <c r="J50" s="86"/>
      <c r="K50" s="83"/>
      <c r="L50" s="85"/>
      <c r="M50" s="86"/>
      <c r="N50" s="85"/>
      <c r="O50" s="86"/>
    </row>
    <row r="51" spans="1:15" x14ac:dyDescent="0.25">
      <c r="A51" s="87"/>
      <c r="B51" s="85"/>
      <c r="C51" s="86"/>
      <c r="D51" s="85"/>
      <c r="E51" s="86"/>
      <c r="F51" s="88"/>
      <c r="G51" s="85"/>
      <c r="H51" s="86"/>
      <c r="I51" s="85"/>
      <c r="J51" s="86"/>
      <c r="K51" s="89"/>
      <c r="L51" s="85"/>
      <c r="M51" s="86"/>
      <c r="N51" s="85"/>
      <c r="O51" s="86"/>
    </row>
    <row r="52" spans="1:15" ht="13.8" thickBot="1" x14ac:dyDescent="0.3">
      <c r="A52" s="87"/>
      <c r="B52" s="91"/>
      <c r="C52" s="92"/>
      <c r="D52" s="91"/>
      <c r="E52" s="92"/>
      <c r="F52" s="88"/>
      <c r="G52" s="91"/>
      <c r="H52" s="92"/>
      <c r="I52" s="91"/>
      <c r="J52" s="92"/>
      <c r="K52" s="89"/>
      <c r="L52" s="91"/>
      <c r="M52" s="92"/>
      <c r="N52" s="91"/>
      <c r="O52" s="92"/>
    </row>
    <row r="53" spans="1:15" x14ac:dyDescent="0.25">
      <c r="A53" s="93" t="s">
        <v>40</v>
      </c>
      <c r="B53" s="94">
        <f>MROUND(MIN(B49:C52),0.5)</f>
        <v>0</v>
      </c>
      <c r="C53" s="95">
        <f>MROUND(MAX(B49:C52),0.5)</f>
        <v>0</v>
      </c>
      <c r="D53" s="94">
        <f>MROUND(MIN(D49:E52),0.5)</f>
        <v>0</v>
      </c>
      <c r="E53" s="95">
        <f>MROUND(MAX(D49:E52),0.5)</f>
        <v>0</v>
      </c>
      <c r="F53" s="93" t="s">
        <v>40</v>
      </c>
      <c r="G53" s="94">
        <f>MROUND(MIN(G49:H52),0.5)</f>
        <v>0</v>
      </c>
      <c r="H53" s="95">
        <f>MROUND(MAX(G49:H52),0.5)</f>
        <v>0</v>
      </c>
      <c r="I53" s="94">
        <f>MROUND(MIN(I49:J52),0.5)</f>
        <v>0</v>
      </c>
      <c r="J53" s="95">
        <f>MROUND(MAX(I49:J52),0.5)</f>
        <v>0</v>
      </c>
      <c r="K53" s="93" t="s">
        <v>40</v>
      </c>
      <c r="L53" s="94">
        <f>MROUND(MIN(L49:M52),0.5)</f>
        <v>0</v>
      </c>
      <c r="M53" s="95">
        <f>MROUND(MAX(L49:M52),0.5)</f>
        <v>0</v>
      </c>
      <c r="N53" s="94">
        <f>MROUND(MIN(N49:O52),0.5)</f>
        <v>0</v>
      </c>
      <c r="O53" s="95">
        <f>MROUND(MAX(N49:O52),0.5)</f>
        <v>0</v>
      </c>
    </row>
    <row r="54" spans="1:15" x14ac:dyDescent="0.25">
      <c r="A54" s="96" t="s">
        <v>41</v>
      </c>
      <c r="B54" s="350">
        <f>MROUND(B49, 0.5)+MROUND(B50, 0.5)+MROUND(B51, 0.5)+MROUND(B52, 0.5)+MROUND(C49, 0.5)+MROUND(C50, 0.5)+MROUND(C51, 0.5)+MROUND(C52, 0.5)-MROUND(B53,0.5)-MROUND(C53,0.5)</f>
        <v>0</v>
      </c>
      <c r="C54" s="351"/>
      <c r="D54" s="350">
        <f>MROUND(D49, 0.5)+MROUND(D50, 0.5)+MROUND(D51, 0.5)+MROUND(D52, 0.5)+MROUND(E49, 0.5)+MROUND(E50, 0.5)+MROUND(E51, 0.5)+MROUND(E52, 0.5)-MROUND(D53,0.5)-MROUND(E53,0.5)</f>
        <v>0</v>
      </c>
      <c r="E54" s="351"/>
      <c r="F54" s="96" t="s">
        <v>41</v>
      </c>
      <c r="G54" s="350">
        <f>MROUND(G49, 0.5)+MROUND(G50, 0.5)+MROUND(G51, 0.5)+MROUND(G52, 0.5)+MROUND(H49, 0.5)+MROUND(H50, 0.5)+MROUND(H51, 0.5)+MROUND(H52, 0.5)-MROUND(G53,0.5)-MROUND(H53,0.5)</f>
        <v>0</v>
      </c>
      <c r="H54" s="351"/>
      <c r="I54" s="350">
        <f>MROUND(I49, 0.5)+MROUND(I50, 0.5)+MROUND(I51, 0.5)+MROUND(I52, 0.5)+MROUND(J49, 0.5)+MROUND(J50, 0.5)+MROUND(J51, 0.5)+MROUND(J52, 0.5)-MROUND(I53,0.5)-MROUND(J53,0.5)</f>
        <v>0</v>
      </c>
      <c r="J54" s="351"/>
      <c r="K54" s="96" t="s">
        <v>41</v>
      </c>
      <c r="L54" s="350">
        <f>MROUND(L49, 0.5)+MROUND(L50, 0.5)+MROUND(L51, 0.5)+MROUND(L52, 0.5)+MROUND(M49, 0.5)+MROUND(M50, 0.5)+MROUND(M51, 0.5)+MROUND(M52, 0.5)-MROUND(L53,0.5)-MROUND(M53,0.5)</f>
        <v>0</v>
      </c>
      <c r="M54" s="351"/>
      <c r="N54" s="350">
        <f>MROUND(N49, 0.5)+MROUND(N50, 0.5)+MROUND(N51, 0.5)+MROUND(N52, 0.5)+MROUND(O49, 0.5)+MROUND(O50, 0.5)+MROUND(O51, 0.5)+MROUND(O52, 0.5)-MROUND(N53,0.5)-MROUND(O53,0.5)</f>
        <v>0</v>
      </c>
      <c r="O54" s="351"/>
    </row>
    <row r="55" spans="1:15" x14ac:dyDescent="0.25">
      <c r="A55" s="78" t="s">
        <v>42</v>
      </c>
      <c r="B55" s="350">
        <f>+B54/6</f>
        <v>0</v>
      </c>
      <c r="C55" s="351"/>
      <c r="D55" s="350">
        <f>+D54/6</f>
        <v>0</v>
      </c>
      <c r="E55" s="351"/>
      <c r="F55" s="78" t="s">
        <v>42</v>
      </c>
      <c r="G55" s="350">
        <f>+G54/6</f>
        <v>0</v>
      </c>
      <c r="H55" s="351"/>
      <c r="I55" s="350">
        <f>+I54/6</f>
        <v>0</v>
      </c>
      <c r="J55" s="351"/>
      <c r="K55" s="78" t="s">
        <v>42</v>
      </c>
      <c r="L55" s="350">
        <f>+L54/6</f>
        <v>0</v>
      </c>
      <c r="M55" s="351"/>
      <c r="N55" s="350">
        <f>+N54/6</f>
        <v>0</v>
      </c>
      <c r="O55" s="351"/>
    </row>
    <row r="56" spans="1:15" x14ac:dyDescent="0.25">
      <c r="A56" s="97" t="s">
        <v>43</v>
      </c>
      <c r="B56" s="348" t="str">
        <f ca="1">'Udregning af resultater'!X9</f>
        <v/>
      </c>
      <c r="C56" s="349"/>
      <c r="D56" s="350" t="str">
        <f ca="1">'Udregning af resultater'!Z9</f>
        <v/>
      </c>
      <c r="E56" s="351"/>
      <c r="F56" s="97" t="s">
        <v>43</v>
      </c>
      <c r="G56" s="348" t="str">
        <f ca="1">'Udregning af resultater'!X10</f>
        <v/>
      </c>
      <c r="H56" s="349"/>
      <c r="I56" s="350" t="str">
        <f ca="1">'Udregning af resultater'!Z10</f>
        <v/>
      </c>
      <c r="J56" s="351"/>
      <c r="K56" s="97" t="s">
        <v>43</v>
      </c>
      <c r="L56" s="348" t="str">
        <f ca="1">'Udregning af resultater'!X11</f>
        <v/>
      </c>
      <c r="M56" s="349"/>
      <c r="N56" s="350" t="str">
        <f ca="1">'Udregning af resultater'!Z11</f>
        <v/>
      </c>
      <c r="O56" s="351"/>
    </row>
    <row r="57" spans="1:15" ht="13.8" thickBot="1" x14ac:dyDescent="0.3">
      <c r="A57" s="97" t="s">
        <v>44</v>
      </c>
      <c r="B57" s="346" t="str">
        <f ca="1">IF(B56&gt;0,IFERROR(+B56-B55,""),"")</f>
        <v/>
      </c>
      <c r="C57" s="347"/>
      <c r="D57" s="346" t="str">
        <f ca="1">IF(D56&gt;0,IFERROR(+D56-D55,""),"")</f>
        <v/>
      </c>
      <c r="E57" s="347"/>
      <c r="F57" s="97" t="s">
        <v>44</v>
      </c>
      <c r="G57" s="346" t="str">
        <f ca="1">IF(G56&gt;0,IFERROR(+G56-G55,""),"")</f>
        <v/>
      </c>
      <c r="H57" s="347"/>
      <c r="I57" s="346" t="str">
        <f ca="1">IF(I56&gt;0,IFERROR(+I56-I55,""),"")</f>
        <v/>
      </c>
      <c r="J57" s="347"/>
      <c r="K57" s="97" t="s">
        <v>44</v>
      </c>
      <c r="L57" s="346" t="str">
        <f ca="1">IF(L56&gt;0,IFERROR(+L56-L55,""),"")</f>
        <v/>
      </c>
      <c r="M57" s="347"/>
      <c r="N57" s="346" t="str">
        <f ca="1">IF(N56&gt;0,IFERROR(+N56-N55,""),"")</f>
        <v/>
      </c>
      <c r="O57" s="347"/>
    </row>
    <row r="58" spans="1:15" s="101" customFormat="1" ht="13.8" thickBot="1" x14ac:dyDescent="0.3">
      <c r="A58" s="98" t="s">
        <v>45</v>
      </c>
      <c r="B58" s="342" t="str">
        <f ca="1">'Udregning af resultater'!E52</f>
        <v/>
      </c>
      <c r="C58" s="343"/>
      <c r="D58" s="344" t="str">
        <f ca="1">'Udregning af resultater'!E94</f>
        <v/>
      </c>
      <c r="E58" s="345"/>
      <c r="F58" s="99" t="s">
        <v>45</v>
      </c>
      <c r="G58" s="342" t="str">
        <f ca="1">'Udregning af resultater'!E53</f>
        <v/>
      </c>
      <c r="H58" s="343"/>
      <c r="I58" s="344" t="str">
        <f ca="1">'Udregning af resultater'!E95</f>
        <v/>
      </c>
      <c r="J58" s="345"/>
      <c r="K58" s="100" t="s">
        <v>45</v>
      </c>
      <c r="L58" s="342" t="str">
        <f ca="1">'Udregning af resultater'!E54</f>
        <v/>
      </c>
      <c r="M58" s="343"/>
      <c r="N58" s="344" t="str">
        <f ca="1">'Udregning af resultater'!E96</f>
        <v/>
      </c>
      <c r="O58" s="345"/>
    </row>
    <row r="59" spans="1:15" x14ac:dyDescent="0.25">
      <c r="A59" s="67"/>
      <c r="B59" s="68"/>
      <c r="C59" s="68"/>
      <c r="D59" s="68"/>
      <c r="E59" s="68"/>
      <c r="F59" s="67"/>
      <c r="G59" s="68"/>
      <c r="H59" s="68"/>
      <c r="I59" s="68"/>
      <c r="J59" s="68"/>
      <c r="K59" s="67"/>
      <c r="L59" s="68"/>
      <c r="M59" s="68"/>
      <c r="N59" s="68"/>
      <c r="O59" s="68"/>
    </row>
    <row r="60" spans="1:15" ht="13.8" thickBot="1" x14ac:dyDescent="0.3">
      <c r="A60" s="103"/>
      <c r="B60" s="104"/>
      <c r="C60" s="104"/>
      <c r="D60" s="104"/>
      <c r="E60" s="104"/>
      <c r="F60" s="103"/>
      <c r="G60" s="104"/>
      <c r="H60" s="104"/>
      <c r="I60" s="104"/>
      <c r="J60" s="104"/>
      <c r="K60" s="103"/>
      <c r="L60" s="104"/>
      <c r="M60" s="104"/>
      <c r="N60" s="104"/>
      <c r="O60" s="104"/>
    </row>
    <row r="61" spans="1:15" x14ac:dyDescent="0.25">
      <c r="A61" s="69" t="s">
        <v>33</v>
      </c>
      <c r="B61" s="70" t="s">
        <v>34</v>
      </c>
      <c r="C61" s="71" t="s">
        <v>35</v>
      </c>
      <c r="D61" s="72">
        <v>10</v>
      </c>
      <c r="E61" s="73"/>
      <c r="F61" s="69" t="s">
        <v>33</v>
      </c>
      <c r="G61" s="70" t="s">
        <v>34</v>
      </c>
      <c r="H61" s="71" t="s">
        <v>35</v>
      </c>
      <c r="I61" s="72">
        <v>11</v>
      </c>
      <c r="J61" s="73"/>
      <c r="K61" s="69" t="s">
        <v>33</v>
      </c>
      <c r="L61" s="70" t="s">
        <v>34</v>
      </c>
      <c r="M61" s="71" t="s">
        <v>35</v>
      </c>
      <c r="N61" s="72">
        <v>12</v>
      </c>
      <c r="O61" s="73"/>
    </row>
    <row r="62" spans="1:15" x14ac:dyDescent="0.25">
      <c r="A62" s="74" t="s">
        <v>13</v>
      </c>
      <c r="B62" s="105" t="str">
        <f ca="1">'Udregning af resultater'!O12</f>
        <v/>
      </c>
      <c r="C62" s="76"/>
      <c r="D62" s="76"/>
      <c r="E62" s="77"/>
      <c r="F62" s="74" t="s">
        <v>13</v>
      </c>
      <c r="G62" s="75" t="str">
        <f ca="1">'Udregning af resultater'!O13</f>
        <v/>
      </c>
      <c r="H62" s="76"/>
      <c r="I62" s="76"/>
      <c r="J62" s="77"/>
      <c r="K62" s="74" t="s">
        <v>13</v>
      </c>
      <c r="L62" s="75" t="str">
        <f ca="1">'Udregning af resultater'!O14</f>
        <v/>
      </c>
      <c r="M62" s="76"/>
      <c r="N62" s="76"/>
      <c r="O62" s="77"/>
    </row>
    <row r="63" spans="1:15" ht="13.8" thickBot="1" x14ac:dyDescent="0.3">
      <c r="A63" s="78" t="s">
        <v>36</v>
      </c>
      <c r="B63" s="352" t="s">
        <v>37</v>
      </c>
      <c r="C63" s="352"/>
      <c r="D63" s="352" t="s">
        <v>38</v>
      </c>
      <c r="E63" s="352"/>
      <c r="F63" s="78" t="s">
        <v>36</v>
      </c>
      <c r="G63" s="352" t="s">
        <v>37</v>
      </c>
      <c r="H63" s="352"/>
      <c r="I63" s="352" t="s">
        <v>38</v>
      </c>
      <c r="J63" s="352"/>
      <c r="K63" s="78" t="s">
        <v>36</v>
      </c>
      <c r="L63" s="352" t="s">
        <v>37</v>
      </c>
      <c r="M63" s="352"/>
      <c r="N63" s="352" t="s">
        <v>38</v>
      </c>
      <c r="O63" s="352"/>
    </row>
    <row r="64" spans="1:15" x14ac:dyDescent="0.25">
      <c r="A64" s="83" t="s">
        <v>39</v>
      </c>
      <c r="B64" s="80"/>
      <c r="C64" s="81"/>
      <c r="D64" s="80"/>
      <c r="E64" s="81"/>
      <c r="F64" s="83" t="s">
        <v>39</v>
      </c>
      <c r="G64" s="80"/>
      <c r="H64" s="81"/>
      <c r="I64" s="80"/>
      <c r="J64" s="81"/>
      <c r="K64" s="83" t="s">
        <v>39</v>
      </c>
      <c r="L64" s="80"/>
      <c r="M64" s="81"/>
      <c r="N64" s="80"/>
      <c r="O64" s="81"/>
    </row>
    <row r="65" spans="1:15" x14ac:dyDescent="0.25">
      <c r="A65" s="83"/>
      <c r="B65" s="85"/>
      <c r="C65" s="86"/>
      <c r="D65" s="85"/>
      <c r="E65" s="86"/>
      <c r="F65" s="83"/>
      <c r="G65" s="85"/>
      <c r="H65" s="86"/>
      <c r="I65" s="85"/>
      <c r="J65" s="86"/>
      <c r="K65" s="83"/>
      <c r="L65" s="85"/>
      <c r="M65" s="86"/>
      <c r="N65" s="85"/>
      <c r="O65" s="86"/>
    </row>
    <row r="66" spans="1:15" x14ac:dyDescent="0.25">
      <c r="A66" s="89"/>
      <c r="B66" s="85"/>
      <c r="C66" s="86"/>
      <c r="D66" s="85"/>
      <c r="E66" s="86"/>
      <c r="F66" s="89"/>
      <c r="G66" s="85"/>
      <c r="H66" s="86"/>
      <c r="I66" s="85"/>
      <c r="J66" s="86"/>
      <c r="K66" s="89"/>
      <c r="L66" s="85"/>
      <c r="M66" s="86"/>
      <c r="N66" s="85"/>
      <c r="O66" s="86"/>
    </row>
    <row r="67" spans="1:15" ht="13.8" thickBot="1" x14ac:dyDescent="0.3">
      <c r="A67" s="89"/>
      <c r="B67" s="91"/>
      <c r="C67" s="92"/>
      <c r="D67" s="91"/>
      <c r="E67" s="92"/>
      <c r="F67" s="89"/>
      <c r="G67" s="91"/>
      <c r="H67" s="92"/>
      <c r="I67" s="91"/>
      <c r="J67" s="92"/>
      <c r="K67" s="89"/>
      <c r="L67" s="91"/>
      <c r="M67" s="92"/>
      <c r="N67" s="91"/>
      <c r="O67" s="92"/>
    </row>
    <row r="68" spans="1:15" x14ac:dyDescent="0.25">
      <c r="A68" s="93" t="s">
        <v>40</v>
      </c>
      <c r="B68" s="94">
        <f>MROUND(MIN(B64:C67),0.5)</f>
        <v>0</v>
      </c>
      <c r="C68" s="95">
        <f>MROUND(MAX(B64:C67),0.5)</f>
        <v>0</v>
      </c>
      <c r="D68" s="94">
        <f>MROUND(MIN(D64:E67),0.5)</f>
        <v>0</v>
      </c>
      <c r="E68" s="95">
        <f>MROUND(MAX(D64:E67),0.5)</f>
        <v>0</v>
      </c>
      <c r="F68" s="93" t="s">
        <v>40</v>
      </c>
      <c r="G68" s="94">
        <f>MROUND(MIN(G64:H67),0.5)</f>
        <v>0</v>
      </c>
      <c r="H68" s="95">
        <f>MROUND(MAX(G64:H67),0.5)</f>
        <v>0</v>
      </c>
      <c r="I68" s="94">
        <f>MROUND(MIN(I64:J67),0.5)</f>
        <v>0</v>
      </c>
      <c r="J68" s="95">
        <f>MROUND(MAX(I64:J67),0.5)</f>
        <v>0</v>
      </c>
      <c r="K68" s="93" t="s">
        <v>40</v>
      </c>
      <c r="L68" s="94">
        <f>MROUND(MIN(L64:M67),0.5)</f>
        <v>0</v>
      </c>
      <c r="M68" s="95">
        <f>MROUND(MAX(L64:M67),0.5)</f>
        <v>0</v>
      </c>
      <c r="N68" s="94">
        <f>MROUND(MIN(N64:O67),0.5)</f>
        <v>0</v>
      </c>
      <c r="O68" s="95">
        <f>MROUND(MAX(N64:O67),0.5)</f>
        <v>0</v>
      </c>
    </row>
    <row r="69" spans="1:15" x14ac:dyDescent="0.25">
      <c r="A69" s="96" t="s">
        <v>41</v>
      </c>
      <c r="B69" s="350">
        <f>MROUND(B64, 0.5)+MROUND(B65, 0.5)+MROUND(B66, 0.5)+MROUND(B67, 0.5)+MROUND(C64, 0.5)+MROUND(C65, 0.5)+MROUND(C66, 0.5)+MROUND(C67, 0.5)-MROUND(B68,0.5)-MROUND(C68,0.5)</f>
        <v>0</v>
      </c>
      <c r="C69" s="351"/>
      <c r="D69" s="350">
        <f>MROUND(D64, 0.5)+MROUND(D65, 0.5)+MROUND(D66, 0.5)+MROUND(D67, 0.5)+MROUND(E64, 0.5)+MROUND(E65, 0.5)+MROUND(E66, 0.5)+MROUND(E67, 0.5)-MROUND(D68,0.5)-MROUND(E68,0.5)</f>
        <v>0</v>
      </c>
      <c r="E69" s="351"/>
      <c r="F69" s="96" t="s">
        <v>41</v>
      </c>
      <c r="G69" s="350">
        <f>MROUND(G64, 0.5)+MROUND(G65, 0.5)+MROUND(G66, 0.5)+MROUND(G67, 0.5)+MROUND(H64, 0.5)+MROUND(H65, 0.5)+MROUND(H66, 0.5)+MROUND(H67, 0.5)-MROUND(G68,0.5)-MROUND(H68,0.5)</f>
        <v>0</v>
      </c>
      <c r="H69" s="351"/>
      <c r="I69" s="350">
        <f>MROUND(I64, 0.5)+MROUND(I65, 0.5)+MROUND(I66, 0.5)+MROUND(I67, 0.5)+MROUND(J64, 0.5)+MROUND(J65, 0.5)+MROUND(J66, 0.5)+MROUND(J67, 0.5)-MROUND(I68,0.5)-MROUND(J68,0.5)</f>
        <v>0</v>
      </c>
      <c r="J69" s="351"/>
      <c r="K69" s="96" t="s">
        <v>41</v>
      </c>
      <c r="L69" s="350">
        <f>MROUND(L64, 0.5)+MROUND(L65, 0.5)+MROUND(L66, 0.5)+MROUND(L67, 0.5)+MROUND(M64, 0.5)+MROUND(M65, 0.5)+MROUND(M66, 0.5)+MROUND(M67, 0.5)-MROUND(L68,0.5)-MROUND(M68,0.5)</f>
        <v>0</v>
      </c>
      <c r="M69" s="351"/>
      <c r="N69" s="350">
        <f>MROUND(N64, 0.5)+MROUND(N65, 0.5)+MROUND(N66, 0.5)+MROUND(N67, 0.5)+MROUND(O64, 0.5)+MROUND(O65, 0.5)+MROUND(O66, 0.5)+MROUND(O67, 0.5)-MROUND(N68,0.5)-MROUND(O68,0.5)</f>
        <v>0</v>
      </c>
      <c r="O69" s="351"/>
    </row>
    <row r="70" spans="1:15" x14ac:dyDescent="0.25">
      <c r="A70" s="78" t="s">
        <v>42</v>
      </c>
      <c r="B70" s="350">
        <f>+B69/6</f>
        <v>0</v>
      </c>
      <c r="C70" s="351"/>
      <c r="D70" s="350">
        <f>+D69/6</f>
        <v>0</v>
      </c>
      <c r="E70" s="351"/>
      <c r="F70" s="78" t="s">
        <v>42</v>
      </c>
      <c r="G70" s="350">
        <f>+G69/6</f>
        <v>0</v>
      </c>
      <c r="H70" s="351"/>
      <c r="I70" s="350">
        <f>+I69/6</f>
        <v>0</v>
      </c>
      <c r="J70" s="351"/>
      <c r="K70" s="78" t="s">
        <v>42</v>
      </c>
      <c r="L70" s="350">
        <f>+L69/6</f>
        <v>0</v>
      </c>
      <c r="M70" s="351"/>
      <c r="N70" s="350">
        <f>+N69/6</f>
        <v>0</v>
      </c>
      <c r="O70" s="351"/>
    </row>
    <row r="71" spans="1:15" x14ac:dyDescent="0.25">
      <c r="A71" s="97" t="s">
        <v>43</v>
      </c>
      <c r="B71" s="348" t="str">
        <f ca="1">'Udregning af resultater'!X12</f>
        <v/>
      </c>
      <c r="C71" s="349"/>
      <c r="D71" s="350" t="str">
        <f ca="1">'Udregning af resultater'!Z12</f>
        <v/>
      </c>
      <c r="E71" s="351"/>
      <c r="F71" s="97" t="s">
        <v>43</v>
      </c>
      <c r="G71" s="348" t="str">
        <f ca="1">'Udregning af resultater'!X13</f>
        <v/>
      </c>
      <c r="H71" s="349"/>
      <c r="I71" s="350" t="str">
        <f ca="1">'Udregning af resultater'!Z13</f>
        <v/>
      </c>
      <c r="J71" s="351"/>
      <c r="K71" s="97" t="s">
        <v>43</v>
      </c>
      <c r="L71" s="348" t="str">
        <f ca="1">'Udregning af resultater'!X14</f>
        <v/>
      </c>
      <c r="M71" s="349"/>
      <c r="N71" s="350" t="str">
        <f ca="1">'Udregning af resultater'!Z14</f>
        <v/>
      </c>
      <c r="O71" s="351"/>
    </row>
    <row r="72" spans="1:15" ht="13.8" thickBot="1" x14ac:dyDescent="0.3">
      <c r="A72" s="97" t="s">
        <v>44</v>
      </c>
      <c r="B72" s="346" t="str">
        <f ca="1">IF(B71&gt;0,IFERROR(+B71-B70,""),"")</f>
        <v/>
      </c>
      <c r="C72" s="347"/>
      <c r="D72" s="346" t="str">
        <f ca="1">IF(D71&gt;0,IFERROR(+D71-D70,""),"")</f>
        <v/>
      </c>
      <c r="E72" s="347"/>
      <c r="F72" s="97" t="s">
        <v>44</v>
      </c>
      <c r="G72" s="346" t="str">
        <f ca="1">IF(G71&gt;0,IFERROR(+G71-G70,""),"")</f>
        <v/>
      </c>
      <c r="H72" s="347"/>
      <c r="I72" s="346" t="str">
        <f ca="1">IF(I71&gt;0,IFERROR(+I71-I70,""),"")</f>
        <v/>
      </c>
      <c r="J72" s="347"/>
      <c r="K72" s="97" t="s">
        <v>44</v>
      </c>
      <c r="L72" s="346" t="str">
        <f ca="1">IF(L71&gt;0,IFERROR(+L71-L70,""),"")</f>
        <v/>
      </c>
      <c r="M72" s="347"/>
      <c r="N72" s="346" t="str">
        <f ca="1">IF(N71&gt;0,IFERROR(+N71-N70,""),"")</f>
        <v/>
      </c>
      <c r="O72" s="347"/>
    </row>
    <row r="73" spans="1:15" s="101" customFormat="1" ht="13.8" thickBot="1" x14ac:dyDescent="0.3">
      <c r="A73" s="100" t="s">
        <v>45</v>
      </c>
      <c r="B73" s="342" t="str">
        <f ca="1">'Udregning af resultater'!E55</f>
        <v/>
      </c>
      <c r="C73" s="343"/>
      <c r="D73" s="344" t="str">
        <f ca="1">'Udregning af resultater'!E97</f>
        <v/>
      </c>
      <c r="E73" s="345"/>
      <c r="F73" s="100" t="s">
        <v>45</v>
      </c>
      <c r="G73" s="342" t="str">
        <f ca="1">'Udregning af resultater'!E56</f>
        <v/>
      </c>
      <c r="H73" s="343"/>
      <c r="I73" s="344" t="str">
        <f ca="1">'Udregning af resultater'!E98</f>
        <v/>
      </c>
      <c r="J73" s="345"/>
      <c r="K73" s="100" t="s">
        <v>45</v>
      </c>
      <c r="L73" s="342" t="str">
        <f ca="1">'Udregning af resultater'!E57</f>
        <v/>
      </c>
      <c r="M73" s="343"/>
      <c r="N73" s="344" t="str">
        <f ca="1">'Udregning af resultater'!E99</f>
        <v/>
      </c>
      <c r="O73" s="345"/>
    </row>
    <row r="74" spans="1:15" x14ac:dyDescent="0.25">
      <c r="F74" s="357" t="s">
        <v>47</v>
      </c>
      <c r="G74" s="357"/>
      <c r="H74" s="357"/>
    </row>
    <row r="75" spans="1:15" x14ac:dyDescent="0.25">
      <c r="D75" s="357" t="s">
        <v>34</v>
      </c>
      <c r="E75" s="357"/>
      <c r="F75" s="357"/>
      <c r="I75" s="357"/>
      <c r="J75" s="357"/>
      <c r="K75" s="357"/>
    </row>
    <row r="80" spans="1:15" ht="16.2" thickBot="1" x14ac:dyDescent="0.35">
      <c r="A80" s="356" t="s">
        <v>31</v>
      </c>
      <c r="B80" s="356"/>
      <c r="D80" s="61" t="s">
        <v>12</v>
      </c>
      <c r="E80" s="355" t="str">
        <f>IF(ISBLANK(Hovedmenu!$B$14),"",Hovedmenu!$B$14)</f>
        <v/>
      </c>
      <c r="F80" s="355"/>
      <c r="H80" s="61" t="s">
        <v>23</v>
      </c>
      <c r="J80" s="62" t="str">
        <f>IF(ISBLANK(Hovedmenu!$E$14),"",Hovedmenu!$E$14)</f>
        <v/>
      </c>
      <c r="K80" s="63"/>
    </row>
    <row r="81" spans="1:15" x14ac:dyDescent="0.25">
      <c r="M81" s="65"/>
    </row>
    <row r="82" spans="1:15" ht="13.8" thickBot="1" x14ac:dyDescent="0.3">
      <c r="A82" s="353" t="str">
        <f>$A$3</f>
        <v>Stubjordspløjning</v>
      </c>
      <c r="B82" s="353"/>
      <c r="C82" s="353"/>
      <c r="D82" s="61" t="s">
        <v>22</v>
      </c>
      <c r="E82" s="354" t="str">
        <f>IF(ISBLANK(Hovedmenu!$H$14),"",Hovedmenu!$H$14)</f>
        <v/>
      </c>
      <c r="F82" s="355"/>
      <c r="H82" s="61" t="s">
        <v>32</v>
      </c>
      <c r="J82" s="63"/>
      <c r="K82" s="63"/>
    </row>
    <row r="83" spans="1:15" x14ac:dyDescent="0.25">
      <c r="A83" s="66"/>
      <c r="B83" s="66"/>
      <c r="C83" s="66"/>
      <c r="E83" s="67"/>
      <c r="F83" s="68"/>
      <c r="J83" s="67" t="str">
        <f>IF(ISBLANK(Hovedmenu!$F$16),"",Hovedmenu!$F$16)</f>
        <v/>
      </c>
      <c r="K83" s="67"/>
    </row>
    <row r="84" spans="1:15" ht="13.8" thickBot="1" x14ac:dyDescent="0.3"/>
    <row r="85" spans="1:15" x14ac:dyDescent="0.25">
      <c r="A85" s="69" t="s">
        <v>33</v>
      </c>
      <c r="B85" s="70" t="s">
        <v>34</v>
      </c>
      <c r="C85" s="71" t="s">
        <v>35</v>
      </c>
      <c r="D85" s="72">
        <v>13</v>
      </c>
      <c r="E85" s="73"/>
      <c r="F85" s="69" t="s">
        <v>33</v>
      </c>
      <c r="G85" s="70" t="s">
        <v>34</v>
      </c>
      <c r="H85" s="71" t="s">
        <v>35</v>
      </c>
      <c r="I85" s="72">
        <v>14</v>
      </c>
      <c r="J85" s="73"/>
      <c r="K85" s="69" t="s">
        <v>33</v>
      </c>
      <c r="L85" s="70" t="s">
        <v>34</v>
      </c>
      <c r="M85" s="71" t="s">
        <v>35</v>
      </c>
      <c r="N85" s="72">
        <v>15</v>
      </c>
      <c r="O85" s="73"/>
    </row>
    <row r="86" spans="1:15" x14ac:dyDescent="0.25">
      <c r="A86" s="74" t="s">
        <v>13</v>
      </c>
      <c r="B86" s="75" t="str">
        <f ca="1">'Udregning af resultater'!O15</f>
        <v/>
      </c>
      <c r="C86" s="76"/>
      <c r="D86" s="76"/>
      <c r="E86" s="77"/>
      <c r="F86" s="74" t="s">
        <v>13</v>
      </c>
      <c r="G86" s="75" t="str">
        <f ca="1">'Udregning af resultater'!O16</f>
        <v/>
      </c>
      <c r="H86" s="76"/>
      <c r="I86" s="76"/>
      <c r="J86" s="77"/>
      <c r="K86" s="74" t="s">
        <v>13</v>
      </c>
      <c r="L86" s="75" t="str">
        <f ca="1">'Udregning af resultater'!O17</f>
        <v/>
      </c>
      <c r="M86" s="76"/>
      <c r="N86" s="76"/>
      <c r="O86" s="77"/>
    </row>
    <row r="87" spans="1:15" ht="13.8" thickBot="1" x14ac:dyDescent="0.3">
      <c r="A87" s="78" t="s">
        <v>36</v>
      </c>
      <c r="B87" s="352" t="s">
        <v>37</v>
      </c>
      <c r="C87" s="352"/>
      <c r="D87" s="352" t="s">
        <v>38</v>
      </c>
      <c r="E87" s="352"/>
      <c r="F87" s="78" t="s">
        <v>36</v>
      </c>
      <c r="G87" s="352" t="s">
        <v>37</v>
      </c>
      <c r="H87" s="352"/>
      <c r="I87" s="352" t="s">
        <v>38</v>
      </c>
      <c r="J87" s="352"/>
      <c r="K87" s="78" t="s">
        <v>36</v>
      </c>
      <c r="L87" s="352" t="s">
        <v>37</v>
      </c>
      <c r="M87" s="352"/>
      <c r="N87" s="352" t="s">
        <v>38</v>
      </c>
      <c r="O87" s="352"/>
    </row>
    <row r="88" spans="1:15" x14ac:dyDescent="0.25">
      <c r="A88" s="79" t="s">
        <v>39</v>
      </c>
      <c r="B88" s="80"/>
      <c r="C88" s="81"/>
      <c r="D88" s="80"/>
      <c r="E88" s="81"/>
      <c r="F88" s="82" t="s">
        <v>39</v>
      </c>
      <c r="G88" s="80"/>
      <c r="H88" s="81"/>
      <c r="I88" s="80"/>
      <c r="J88" s="81"/>
      <c r="K88" s="83" t="s">
        <v>39</v>
      </c>
      <c r="L88" s="80"/>
      <c r="M88" s="81"/>
      <c r="N88" s="80"/>
      <c r="O88" s="81"/>
    </row>
    <row r="89" spans="1:15" x14ac:dyDescent="0.25">
      <c r="A89" s="84"/>
      <c r="B89" s="85"/>
      <c r="C89" s="86"/>
      <c r="D89" s="85"/>
      <c r="E89" s="86"/>
      <c r="F89" s="82"/>
      <c r="G89" s="85"/>
      <c r="H89" s="86"/>
      <c r="I89" s="85"/>
      <c r="J89" s="86"/>
      <c r="K89" s="83"/>
      <c r="L89" s="85"/>
      <c r="M89" s="86"/>
      <c r="N89" s="85"/>
      <c r="O89" s="86"/>
    </row>
    <row r="90" spans="1:15" x14ac:dyDescent="0.25">
      <c r="A90" s="87"/>
      <c r="B90" s="85"/>
      <c r="C90" s="86"/>
      <c r="D90" s="85"/>
      <c r="E90" s="86"/>
      <c r="F90" s="88"/>
      <c r="G90" s="85"/>
      <c r="H90" s="86"/>
      <c r="I90" s="85"/>
      <c r="J90" s="86"/>
      <c r="K90" s="89"/>
      <c r="L90" s="85"/>
      <c r="M90" s="86"/>
      <c r="N90" s="85"/>
      <c r="O90" s="86"/>
    </row>
    <row r="91" spans="1:15" ht="13.8" thickBot="1" x14ac:dyDescent="0.3">
      <c r="A91" s="87"/>
      <c r="B91" s="91"/>
      <c r="C91" s="92"/>
      <c r="D91" s="91"/>
      <c r="E91" s="92"/>
      <c r="F91" s="88"/>
      <c r="G91" s="91"/>
      <c r="H91" s="92"/>
      <c r="I91" s="91"/>
      <c r="J91" s="92"/>
      <c r="K91" s="89"/>
      <c r="L91" s="91"/>
      <c r="M91" s="92"/>
      <c r="N91" s="91"/>
      <c r="O91" s="92"/>
    </row>
    <row r="92" spans="1:15" x14ac:dyDescent="0.25">
      <c r="A92" s="93" t="s">
        <v>40</v>
      </c>
      <c r="B92" s="94">
        <f>MROUND(MIN(B88:C91),0.5)</f>
        <v>0</v>
      </c>
      <c r="C92" s="95">
        <f>MROUND(MAX(B88:C91),0.5)</f>
        <v>0</v>
      </c>
      <c r="D92" s="94">
        <f>MROUND(MIN(D88:E91),0.5)</f>
        <v>0</v>
      </c>
      <c r="E92" s="95">
        <f>MROUND(MAX(D88:E91),0.5)</f>
        <v>0</v>
      </c>
      <c r="F92" s="93" t="s">
        <v>40</v>
      </c>
      <c r="G92" s="94">
        <f>MROUND(MIN(G88:H91),0.5)</f>
        <v>0</v>
      </c>
      <c r="H92" s="95">
        <f>MROUND(MAX(G88:H91),0.5)</f>
        <v>0</v>
      </c>
      <c r="I92" s="94">
        <f>MROUND(MIN(I88:J91),0.5)</f>
        <v>0</v>
      </c>
      <c r="J92" s="95">
        <f>MROUND(MAX(I88:J91),0.5)</f>
        <v>0</v>
      </c>
      <c r="K92" s="93" t="s">
        <v>40</v>
      </c>
      <c r="L92" s="94">
        <f>MROUND(MIN(L88:M91),0.5)</f>
        <v>0</v>
      </c>
      <c r="M92" s="95">
        <f>MROUND(MAX(L88:M91),0.5)</f>
        <v>0</v>
      </c>
      <c r="N92" s="94">
        <f>MROUND(MIN(N88:O91),0.5)</f>
        <v>0</v>
      </c>
      <c r="O92" s="95">
        <f>MROUND(MAX(N88:O91),0.5)</f>
        <v>0</v>
      </c>
    </row>
    <row r="93" spans="1:15" x14ac:dyDescent="0.25">
      <c r="A93" s="96" t="s">
        <v>41</v>
      </c>
      <c r="B93" s="350">
        <f>MROUND(B88, 0.5)+MROUND(B89, 0.5)+MROUND(B90, 0.5)+MROUND(B91, 0.5)+MROUND(C88, 0.5)+MROUND(C89, 0.5)+MROUND(C90, 0.5)+MROUND(C91, 0.5)-MROUND(B92,0.5)-MROUND(C92,0.5)</f>
        <v>0</v>
      </c>
      <c r="C93" s="351"/>
      <c r="D93" s="350">
        <f>MROUND(D88, 0.5)+MROUND(D89, 0.5)+MROUND(D90, 0.5)+MROUND(D91, 0.5)+MROUND(E88, 0.5)+MROUND(E89, 0.5)+MROUND(E90, 0.5)+MROUND(E91, 0.5)-MROUND(D92,0.5)-MROUND(E92,0.5)</f>
        <v>0</v>
      </c>
      <c r="E93" s="351"/>
      <c r="F93" s="96" t="s">
        <v>41</v>
      </c>
      <c r="G93" s="350">
        <f>MROUND(G88, 0.5)+MROUND(G89, 0.5)+MROUND(G90, 0.5)+MROUND(G91, 0.5)+MROUND(H88, 0.5)+MROUND(H89, 0.5)+MROUND(H90, 0.5)+MROUND(H91, 0.5)-MROUND(G92,0.5)-MROUND(H92,0.5)</f>
        <v>0</v>
      </c>
      <c r="H93" s="351"/>
      <c r="I93" s="350">
        <f>MROUND(I88, 0.5)+MROUND(I89, 0.5)+MROUND(I90, 0.5)+MROUND(I91, 0.5)+MROUND(J88, 0.5)+MROUND(J89, 0.5)+MROUND(J90, 0.5)+MROUND(J91, 0.5)-MROUND(I92,0.5)-MROUND(J92,0.5)</f>
        <v>0</v>
      </c>
      <c r="J93" s="351"/>
      <c r="K93" s="96" t="s">
        <v>41</v>
      </c>
      <c r="L93" s="350">
        <f>MROUND(L88, 0.5)+MROUND(L89, 0.5)+MROUND(L90, 0.5)+MROUND(L91, 0.5)+MROUND(M88, 0.5)+MROUND(M89, 0.5)+MROUND(M90, 0.5)+MROUND(M91, 0.5)-MROUND(L92,0.5)-MROUND(M92,0.5)</f>
        <v>0</v>
      </c>
      <c r="M93" s="351"/>
      <c r="N93" s="350">
        <f>MROUND(N88, 0.5)+MROUND(N89, 0.5)+MROUND(N90, 0.5)+MROUND(N91, 0.5)+MROUND(O88, 0.5)+MROUND(O89, 0.5)+MROUND(O90, 0.5)+MROUND(O91, 0.5)-MROUND(N92,0.5)-MROUND(O92,0.5)</f>
        <v>0</v>
      </c>
      <c r="O93" s="351"/>
    </row>
    <row r="94" spans="1:15" x14ac:dyDescent="0.25">
      <c r="A94" s="78" t="s">
        <v>42</v>
      </c>
      <c r="B94" s="350">
        <f>+B93/6</f>
        <v>0</v>
      </c>
      <c r="C94" s="351"/>
      <c r="D94" s="350">
        <f>+D93/6</f>
        <v>0</v>
      </c>
      <c r="E94" s="351"/>
      <c r="F94" s="78" t="s">
        <v>42</v>
      </c>
      <c r="G94" s="350">
        <f>+G93/6</f>
        <v>0</v>
      </c>
      <c r="H94" s="351"/>
      <c r="I94" s="350">
        <f>+I93/6</f>
        <v>0</v>
      </c>
      <c r="J94" s="351"/>
      <c r="K94" s="78" t="s">
        <v>42</v>
      </c>
      <c r="L94" s="350">
        <f>+L93/6</f>
        <v>0</v>
      </c>
      <c r="M94" s="351"/>
      <c r="N94" s="350">
        <f>+N93/6</f>
        <v>0</v>
      </c>
      <c r="O94" s="351"/>
    </row>
    <row r="95" spans="1:15" x14ac:dyDescent="0.25">
      <c r="A95" s="97" t="s">
        <v>43</v>
      </c>
      <c r="B95" s="348" t="str">
        <f ca="1">'Udregning af resultater'!X15</f>
        <v/>
      </c>
      <c r="C95" s="349"/>
      <c r="D95" s="350" t="str">
        <f ca="1">'Udregning af resultater'!Z15</f>
        <v/>
      </c>
      <c r="E95" s="351"/>
      <c r="F95" s="97" t="s">
        <v>43</v>
      </c>
      <c r="G95" s="348" t="str">
        <f ca="1">'Udregning af resultater'!X16</f>
        <v/>
      </c>
      <c r="H95" s="349"/>
      <c r="I95" s="350" t="str">
        <f ca="1">'Udregning af resultater'!Z16</f>
        <v/>
      </c>
      <c r="J95" s="351"/>
      <c r="K95" s="97" t="s">
        <v>43</v>
      </c>
      <c r="L95" s="348" t="str">
        <f ca="1">'Udregning af resultater'!X17</f>
        <v/>
      </c>
      <c r="M95" s="349"/>
      <c r="N95" s="350" t="str">
        <f ca="1">'Udregning af resultater'!Z17</f>
        <v/>
      </c>
      <c r="O95" s="351"/>
    </row>
    <row r="96" spans="1:15" ht="13.8" thickBot="1" x14ac:dyDescent="0.3">
      <c r="A96" s="97" t="s">
        <v>44</v>
      </c>
      <c r="B96" s="346" t="str">
        <f ca="1">IF(B95&gt;0,IFERROR(+B95-B94,""),"")</f>
        <v/>
      </c>
      <c r="C96" s="347"/>
      <c r="D96" s="346" t="str">
        <f ca="1">IF(D95&gt;0,IFERROR(+D95-D94,""),"")</f>
        <v/>
      </c>
      <c r="E96" s="347"/>
      <c r="F96" s="97" t="s">
        <v>44</v>
      </c>
      <c r="G96" s="346" t="str">
        <f ca="1">IF(G95&gt;0,IFERROR(+G95-G94,""),"")</f>
        <v/>
      </c>
      <c r="H96" s="347"/>
      <c r="I96" s="346" t="str">
        <f ca="1">IF(I95&gt;0,IFERROR(+I95-I94,""),"")</f>
        <v/>
      </c>
      <c r="J96" s="347"/>
      <c r="K96" s="97" t="s">
        <v>44</v>
      </c>
      <c r="L96" s="346" t="str">
        <f ca="1">IF(L95&gt;0,IFERROR(+L95-L94,""),"")</f>
        <v/>
      </c>
      <c r="M96" s="347"/>
      <c r="N96" s="346" t="str">
        <f ca="1">IF(N95&gt;0,IFERROR(+N95-N94,""),"")</f>
        <v/>
      </c>
      <c r="O96" s="347"/>
    </row>
    <row r="97" spans="1:15" s="101" customFormat="1" ht="13.8" thickBot="1" x14ac:dyDescent="0.3">
      <c r="A97" s="98" t="s">
        <v>45</v>
      </c>
      <c r="B97" s="342" t="str">
        <f ca="1">'Udregning af resultater'!E58</f>
        <v/>
      </c>
      <c r="C97" s="343"/>
      <c r="D97" s="344" t="str">
        <f ca="1">'Udregning af resultater'!E100</f>
        <v/>
      </c>
      <c r="E97" s="345"/>
      <c r="F97" s="99" t="s">
        <v>45</v>
      </c>
      <c r="G97" s="342" t="str">
        <f ca="1">'Udregning af resultater'!E59</f>
        <v/>
      </c>
      <c r="H97" s="343"/>
      <c r="I97" s="344" t="str">
        <f ca="1">'Udregning af resultater'!E101</f>
        <v/>
      </c>
      <c r="J97" s="345"/>
      <c r="K97" s="100" t="s">
        <v>45</v>
      </c>
      <c r="L97" s="342" t="str">
        <f ca="1">'Udregning af resultater'!E60</f>
        <v/>
      </c>
      <c r="M97" s="343"/>
      <c r="N97" s="344" t="str">
        <f ca="1">'Udregning af resultater'!E102</f>
        <v/>
      </c>
      <c r="O97" s="345"/>
    </row>
    <row r="98" spans="1:15" x14ac:dyDescent="0.25">
      <c r="A98" s="67"/>
      <c r="B98" s="68"/>
      <c r="C98" s="68"/>
      <c r="D98" s="68"/>
      <c r="E98" s="68"/>
      <c r="F98" s="67"/>
      <c r="G98" s="68"/>
      <c r="H98" s="68"/>
      <c r="I98" s="68"/>
      <c r="J98" s="68"/>
      <c r="K98" s="67"/>
      <c r="L98" s="68"/>
      <c r="M98" s="68"/>
      <c r="N98" s="68"/>
      <c r="O98" s="68"/>
    </row>
    <row r="99" spans="1:15" ht="13.8" thickBot="1" x14ac:dyDescent="0.3">
      <c r="A99" s="103"/>
      <c r="B99" s="104"/>
      <c r="C99" s="104"/>
      <c r="D99" s="104"/>
      <c r="E99" s="104"/>
      <c r="F99" s="103"/>
      <c r="G99" s="104"/>
      <c r="H99" s="104"/>
      <c r="I99" s="104"/>
      <c r="J99" s="104"/>
      <c r="K99" s="103"/>
      <c r="L99" s="104"/>
      <c r="M99" s="104"/>
      <c r="N99" s="104"/>
      <c r="O99" s="104"/>
    </row>
    <row r="100" spans="1:15" x14ac:dyDescent="0.25">
      <c r="A100" s="69" t="s">
        <v>33</v>
      </c>
      <c r="B100" s="70" t="s">
        <v>34</v>
      </c>
      <c r="C100" s="71" t="s">
        <v>35</v>
      </c>
      <c r="D100" s="72">
        <v>16</v>
      </c>
      <c r="E100" s="73"/>
      <c r="F100" s="69" t="s">
        <v>33</v>
      </c>
      <c r="G100" s="70" t="s">
        <v>34</v>
      </c>
      <c r="H100" s="71" t="s">
        <v>35</v>
      </c>
      <c r="I100" s="72">
        <v>17</v>
      </c>
      <c r="J100" s="73"/>
      <c r="K100" s="69" t="s">
        <v>33</v>
      </c>
      <c r="L100" s="70" t="s">
        <v>34</v>
      </c>
      <c r="M100" s="71" t="s">
        <v>35</v>
      </c>
      <c r="N100" s="72">
        <v>18</v>
      </c>
      <c r="O100" s="73"/>
    </row>
    <row r="101" spans="1:15" x14ac:dyDescent="0.25">
      <c r="A101" s="74" t="s">
        <v>13</v>
      </c>
      <c r="B101" s="105" t="str">
        <f ca="1">'Udregning af resultater'!O18</f>
        <v/>
      </c>
      <c r="C101" s="76"/>
      <c r="D101" s="76"/>
      <c r="E101" s="77"/>
      <c r="F101" s="74" t="s">
        <v>13</v>
      </c>
      <c r="G101" s="75" t="str">
        <f ca="1">'Udregning af resultater'!O19</f>
        <v/>
      </c>
      <c r="H101" s="76"/>
      <c r="I101" s="76"/>
      <c r="J101" s="77"/>
      <c r="K101" s="74" t="s">
        <v>13</v>
      </c>
      <c r="L101" s="75" t="str">
        <f ca="1">'Udregning af resultater'!O20</f>
        <v/>
      </c>
      <c r="M101" s="76"/>
      <c r="N101" s="76"/>
      <c r="O101" s="77"/>
    </row>
    <row r="102" spans="1:15" ht="13.8" thickBot="1" x14ac:dyDescent="0.3">
      <c r="A102" s="78" t="s">
        <v>36</v>
      </c>
      <c r="B102" s="352" t="s">
        <v>37</v>
      </c>
      <c r="C102" s="352"/>
      <c r="D102" s="352" t="s">
        <v>38</v>
      </c>
      <c r="E102" s="352"/>
      <c r="F102" s="78" t="s">
        <v>36</v>
      </c>
      <c r="G102" s="352" t="s">
        <v>37</v>
      </c>
      <c r="H102" s="352"/>
      <c r="I102" s="352" t="s">
        <v>38</v>
      </c>
      <c r="J102" s="352"/>
      <c r="K102" s="78" t="s">
        <v>36</v>
      </c>
      <c r="L102" s="352" t="s">
        <v>37</v>
      </c>
      <c r="M102" s="352"/>
      <c r="N102" s="352" t="s">
        <v>38</v>
      </c>
      <c r="O102" s="352"/>
    </row>
    <row r="103" spans="1:15" x14ac:dyDescent="0.25">
      <c r="A103" s="83" t="s">
        <v>39</v>
      </c>
      <c r="B103" s="80"/>
      <c r="C103" s="81"/>
      <c r="D103" s="80"/>
      <c r="E103" s="81"/>
      <c r="F103" s="83" t="s">
        <v>39</v>
      </c>
      <c r="G103" s="80"/>
      <c r="H103" s="81"/>
      <c r="I103" s="80"/>
      <c r="J103" s="81"/>
      <c r="K103" s="83" t="s">
        <v>39</v>
      </c>
      <c r="L103" s="80"/>
      <c r="M103" s="81"/>
      <c r="N103" s="80"/>
      <c r="O103" s="81"/>
    </row>
    <row r="104" spans="1:15" x14ac:dyDescent="0.25">
      <c r="A104" s="83"/>
      <c r="B104" s="85"/>
      <c r="C104" s="86"/>
      <c r="D104" s="85"/>
      <c r="E104" s="86"/>
      <c r="F104" s="83"/>
      <c r="G104" s="85"/>
      <c r="H104" s="86"/>
      <c r="I104" s="85"/>
      <c r="J104" s="86"/>
      <c r="K104" s="83"/>
      <c r="L104" s="85"/>
      <c r="M104" s="86"/>
      <c r="N104" s="85"/>
      <c r="O104" s="86"/>
    </row>
    <row r="105" spans="1:15" x14ac:dyDescent="0.25">
      <c r="A105" s="89"/>
      <c r="B105" s="85"/>
      <c r="C105" s="86"/>
      <c r="D105" s="85"/>
      <c r="E105" s="86"/>
      <c r="F105" s="89"/>
      <c r="G105" s="85"/>
      <c r="H105" s="86"/>
      <c r="I105" s="85"/>
      <c r="J105" s="86"/>
      <c r="K105" s="89"/>
      <c r="L105" s="85"/>
      <c r="M105" s="86"/>
      <c r="N105" s="85"/>
      <c r="O105" s="86"/>
    </row>
    <row r="106" spans="1:15" ht="13.8" thickBot="1" x14ac:dyDescent="0.3">
      <c r="A106" s="89"/>
      <c r="B106" s="91"/>
      <c r="C106" s="92"/>
      <c r="D106" s="91"/>
      <c r="E106" s="92"/>
      <c r="F106" s="89"/>
      <c r="G106" s="91"/>
      <c r="H106" s="92"/>
      <c r="I106" s="91"/>
      <c r="J106" s="92"/>
      <c r="K106" s="89"/>
      <c r="L106" s="91"/>
      <c r="M106" s="92"/>
      <c r="N106" s="91"/>
      <c r="O106" s="92"/>
    </row>
    <row r="107" spans="1:15" x14ac:dyDescent="0.25">
      <c r="A107" s="93" t="s">
        <v>40</v>
      </c>
      <c r="B107" s="94">
        <f>MROUND(MIN(B103:C106),0.5)</f>
        <v>0</v>
      </c>
      <c r="C107" s="95">
        <f>MROUND(MAX(B103:C106),0.5)</f>
        <v>0</v>
      </c>
      <c r="D107" s="94">
        <f>MROUND(MIN(D103:E106),0.5)</f>
        <v>0</v>
      </c>
      <c r="E107" s="95">
        <f>MROUND(MAX(D103:E106),0.5)</f>
        <v>0</v>
      </c>
      <c r="F107" s="93" t="s">
        <v>40</v>
      </c>
      <c r="G107" s="94">
        <f>MROUND(MIN(G103:H106),0.5)</f>
        <v>0</v>
      </c>
      <c r="H107" s="95">
        <f>MROUND(MAX(G103:H106),0.5)</f>
        <v>0</v>
      </c>
      <c r="I107" s="94">
        <f>MROUND(MIN(I103:J106),0.5)</f>
        <v>0</v>
      </c>
      <c r="J107" s="95">
        <f>MROUND(MAX(I103:J106),0.5)</f>
        <v>0</v>
      </c>
      <c r="K107" s="93" t="s">
        <v>40</v>
      </c>
      <c r="L107" s="94">
        <f>MROUND(MIN(L103:M106),0.5)</f>
        <v>0</v>
      </c>
      <c r="M107" s="95">
        <f>MROUND(MAX(L103:M106),0.5)</f>
        <v>0</v>
      </c>
      <c r="N107" s="94">
        <f>MROUND(MIN(N103:O106),0.5)</f>
        <v>0</v>
      </c>
      <c r="O107" s="95">
        <f>MROUND(MAX(N103:O106),0.5)</f>
        <v>0</v>
      </c>
    </row>
    <row r="108" spans="1:15" x14ac:dyDescent="0.25">
      <c r="A108" s="96" t="s">
        <v>41</v>
      </c>
      <c r="B108" s="350">
        <f>MROUND(B103, 0.5)+MROUND(B104, 0.5)+MROUND(B105, 0.5)+MROUND(B106, 0.5)+MROUND(C103, 0.5)+MROUND(C104, 0.5)+MROUND(C105, 0.5)+MROUND(C106, 0.5)-MROUND(B107,0.5)-MROUND(C107,0.5)</f>
        <v>0</v>
      </c>
      <c r="C108" s="351"/>
      <c r="D108" s="350">
        <f>MROUND(D103, 0.5)+MROUND(D104, 0.5)+MROUND(D105, 0.5)+MROUND(D106, 0.5)+MROUND(E103, 0.5)+MROUND(E104, 0.5)+MROUND(E105, 0.5)+MROUND(E106, 0.5)-MROUND(D107,0.5)-MROUND(E107,0.5)</f>
        <v>0</v>
      </c>
      <c r="E108" s="351"/>
      <c r="F108" s="96" t="s">
        <v>41</v>
      </c>
      <c r="G108" s="350">
        <f>MROUND(G103, 0.5)+MROUND(G104, 0.5)+MROUND(G105, 0.5)+MROUND(G106, 0.5)+MROUND(H103, 0.5)+MROUND(H104, 0.5)+MROUND(H105, 0.5)+MROUND(H106, 0.5)-MROUND(G107,0.5)-MROUND(H107,0.5)</f>
        <v>0</v>
      </c>
      <c r="H108" s="351"/>
      <c r="I108" s="350">
        <f>MROUND(I103, 0.5)+MROUND(I104, 0.5)+MROUND(I105, 0.5)+MROUND(I106, 0.5)+MROUND(J103, 0.5)+MROUND(J104, 0.5)+MROUND(J105, 0.5)+MROUND(J106, 0.5)-MROUND(I107,0.5)-MROUND(J107,0.5)</f>
        <v>0</v>
      </c>
      <c r="J108" s="351"/>
      <c r="K108" s="96" t="s">
        <v>41</v>
      </c>
      <c r="L108" s="350">
        <f>MROUND(L103, 0.5)+MROUND(L104, 0.5)+MROUND(L105, 0.5)+MROUND(L106, 0.5)+MROUND(M103, 0.5)+MROUND(M104, 0.5)+MROUND(M105, 0.5)+MROUND(M106, 0.5)-MROUND(L107,0.5)-MROUND(M107,0.5)</f>
        <v>0</v>
      </c>
      <c r="M108" s="351"/>
      <c r="N108" s="350">
        <f>MROUND(N103, 0.5)+MROUND(N104, 0.5)+MROUND(N105, 0.5)+MROUND(N106, 0.5)+MROUND(O103, 0.5)+MROUND(O104, 0.5)+MROUND(O105, 0.5)+MROUND(O106, 0.5)-MROUND(N107,0.5)-MROUND(O107,0.5)</f>
        <v>0</v>
      </c>
      <c r="O108" s="351"/>
    </row>
    <row r="109" spans="1:15" x14ac:dyDescent="0.25">
      <c r="A109" s="78" t="s">
        <v>42</v>
      </c>
      <c r="B109" s="350">
        <f>+B108/6</f>
        <v>0</v>
      </c>
      <c r="C109" s="351"/>
      <c r="D109" s="350">
        <f>+D108/6</f>
        <v>0</v>
      </c>
      <c r="E109" s="351"/>
      <c r="F109" s="78" t="s">
        <v>42</v>
      </c>
      <c r="G109" s="350">
        <f>+G108/6</f>
        <v>0</v>
      </c>
      <c r="H109" s="351"/>
      <c r="I109" s="350">
        <f>+I108/6</f>
        <v>0</v>
      </c>
      <c r="J109" s="351"/>
      <c r="K109" s="78" t="s">
        <v>42</v>
      </c>
      <c r="L109" s="350">
        <f>+L108/6</f>
        <v>0</v>
      </c>
      <c r="M109" s="351"/>
      <c r="N109" s="350">
        <f>+N108/6</f>
        <v>0</v>
      </c>
      <c r="O109" s="351"/>
    </row>
    <row r="110" spans="1:15" x14ac:dyDescent="0.25">
      <c r="A110" s="97" t="s">
        <v>43</v>
      </c>
      <c r="B110" s="348" t="str">
        <f ca="1">'Udregning af resultater'!X18</f>
        <v/>
      </c>
      <c r="C110" s="349"/>
      <c r="D110" s="350" t="str">
        <f ca="1">'Udregning af resultater'!Z18</f>
        <v/>
      </c>
      <c r="E110" s="351"/>
      <c r="F110" s="97" t="s">
        <v>43</v>
      </c>
      <c r="G110" s="348" t="str">
        <f ca="1">'Udregning af resultater'!X19</f>
        <v/>
      </c>
      <c r="H110" s="349"/>
      <c r="I110" s="350" t="str">
        <f ca="1">'Udregning af resultater'!Z19</f>
        <v/>
      </c>
      <c r="J110" s="351"/>
      <c r="K110" s="97" t="s">
        <v>43</v>
      </c>
      <c r="L110" s="348" t="str">
        <f ca="1">'Udregning af resultater'!X20</f>
        <v/>
      </c>
      <c r="M110" s="349"/>
      <c r="N110" s="350" t="str">
        <f ca="1">'Udregning af resultater'!Z20</f>
        <v/>
      </c>
      <c r="O110" s="351"/>
    </row>
    <row r="111" spans="1:15" ht="13.8" thickBot="1" x14ac:dyDescent="0.3">
      <c r="A111" s="97" t="s">
        <v>44</v>
      </c>
      <c r="B111" s="346" t="str">
        <f ca="1">IF(B110&gt;0,IFERROR(+B110-B109,""),"")</f>
        <v/>
      </c>
      <c r="C111" s="347"/>
      <c r="D111" s="346" t="str">
        <f ca="1">IF(D110&gt;0,IFERROR(+D110-D109,""),"")</f>
        <v/>
      </c>
      <c r="E111" s="347"/>
      <c r="F111" s="97" t="s">
        <v>44</v>
      </c>
      <c r="G111" s="346" t="str">
        <f ca="1">IF(G110&gt;0,IFERROR(+G110-G109,""),"")</f>
        <v/>
      </c>
      <c r="H111" s="347"/>
      <c r="I111" s="346" t="str">
        <f ca="1">IF(I110&gt;0,IFERROR(+I110-I109,""),"")</f>
        <v/>
      </c>
      <c r="J111" s="347"/>
      <c r="K111" s="97" t="s">
        <v>44</v>
      </c>
      <c r="L111" s="346" t="str">
        <f ca="1">IF(L110&gt;0,IFERROR(+L110-L109,""),"")</f>
        <v/>
      </c>
      <c r="M111" s="347"/>
      <c r="N111" s="346" t="str">
        <f ca="1">IF(N110&gt;0,IFERROR(+N110-N109,""),"")</f>
        <v/>
      </c>
      <c r="O111" s="347"/>
    </row>
    <row r="112" spans="1:15" s="101" customFormat="1" ht="13.8" thickBot="1" x14ac:dyDescent="0.3">
      <c r="A112" s="100" t="s">
        <v>45</v>
      </c>
      <c r="B112" s="342" t="str">
        <f ca="1">'Udregning af resultater'!E61</f>
        <v/>
      </c>
      <c r="C112" s="343"/>
      <c r="D112" s="344" t="str">
        <f ca="1">'Udregning af resultater'!E103</f>
        <v/>
      </c>
      <c r="E112" s="345"/>
      <c r="F112" s="100" t="s">
        <v>45</v>
      </c>
      <c r="G112" s="342" t="str">
        <f ca="1">'Udregning af resultater'!E62</f>
        <v/>
      </c>
      <c r="H112" s="343"/>
      <c r="I112" s="344" t="str">
        <f ca="1">'Udregning af resultater'!E104</f>
        <v/>
      </c>
      <c r="J112" s="345"/>
      <c r="K112" s="100" t="s">
        <v>45</v>
      </c>
      <c r="L112" s="342" t="str">
        <f ca="1">'Udregning af resultater'!E63</f>
        <v/>
      </c>
      <c r="M112" s="343"/>
      <c r="N112" s="344" t="str">
        <f ca="1">'Udregning af resultater'!E105</f>
        <v/>
      </c>
      <c r="O112" s="345"/>
    </row>
    <row r="113" spans="1:15" x14ac:dyDescent="0.25">
      <c r="A113" s="341" t="s">
        <v>34</v>
      </c>
      <c r="B113" s="341"/>
      <c r="C113" s="341"/>
      <c r="F113" s="341" t="s">
        <v>48</v>
      </c>
      <c r="G113" s="341"/>
      <c r="H113" s="341"/>
    </row>
    <row r="120" spans="1:15" ht="16.2" thickBot="1" x14ac:dyDescent="0.35">
      <c r="A120" s="356" t="s">
        <v>31</v>
      </c>
      <c r="B120" s="356"/>
      <c r="D120" s="61" t="s">
        <v>12</v>
      </c>
      <c r="E120" s="355" t="str">
        <f>IF(ISBLANK(Hovedmenu!$B$14),"",Hovedmenu!$B$14)</f>
        <v/>
      </c>
      <c r="F120" s="355"/>
      <c r="H120" s="61" t="s">
        <v>23</v>
      </c>
      <c r="J120" s="62" t="str">
        <f>IF(ISBLANK(Hovedmenu!$E$14),"",Hovedmenu!$E$14)</f>
        <v/>
      </c>
      <c r="K120" s="63"/>
    </row>
    <row r="121" spans="1:15" x14ac:dyDescent="0.25">
      <c r="N121" s="65"/>
    </row>
    <row r="122" spans="1:15" ht="13.8" thickBot="1" x14ac:dyDescent="0.3">
      <c r="A122" s="353" t="str">
        <f>$A$3</f>
        <v>Stubjordspløjning</v>
      </c>
      <c r="B122" s="353"/>
      <c r="C122" s="353"/>
      <c r="D122" s="61" t="s">
        <v>22</v>
      </c>
      <c r="E122" s="354" t="str">
        <f>IF(ISBLANK(Hovedmenu!$H$14),"",Hovedmenu!$H$14)</f>
        <v/>
      </c>
      <c r="F122" s="355"/>
      <c r="H122" s="61" t="s">
        <v>32</v>
      </c>
      <c r="J122" s="63"/>
      <c r="K122" s="63"/>
    </row>
    <row r="123" spans="1:15" x14ac:dyDescent="0.25">
      <c r="A123" s="66"/>
      <c r="B123" s="66"/>
      <c r="C123" s="66"/>
      <c r="E123" s="67"/>
      <c r="F123" s="68"/>
      <c r="J123" s="67" t="str">
        <f>IF(ISBLANK(Hovedmenu!$F$16),"",Hovedmenu!$F$16)</f>
        <v/>
      </c>
      <c r="K123" s="67"/>
    </row>
    <row r="124" spans="1:15" ht="13.8" thickBot="1" x14ac:dyDescent="0.3"/>
    <row r="125" spans="1:15" x14ac:dyDescent="0.25">
      <c r="A125" s="69" t="s">
        <v>33</v>
      </c>
      <c r="B125" s="70" t="s">
        <v>34</v>
      </c>
      <c r="C125" s="71" t="s">
        <v>35</v>
      </c>
      <c r="D125" s="72">
        <v>19</v>
      </c>
      <c r="E125" s="73"/>
      <c r="F125" s="69" t="s">
        <v>33</v>
      </c>
      <c r="G125" s="70" t="s">
        <v>34</v>
      </c>
      <c r="H125" s="71" t="s">
        <v>35</v>
      </c>
      <c r="I125" s="72">
        <v>20</v>
      </c>
      <c r="J125" s="73"/>
      <c r="K125" s="69" t="s">
        <v>33</v>
      </c>
      <c r="L125" s="70" t="s">
        <v>34</v>
      </c>
      <c r="M125" s="71" t="s">
        <v>35</v>
      </c>
      <c r="N125" s="72">
        <v>21</v>
      </c>
      <c r="O125" s="73"/>
    </row>
    <row r="126" spans="1:15" x14ac:dyDescent="0.25">
      <c r="A126" s="74" t="s">
        <v>13</v>
      </c>
      <c r="B126" s="75" t="str">
        <f ca="1">'Udregning af resultater'!O21</f>
        <v/>
      </c>
      <c r="C126" s="76"/>
      <c r="D126" s="76"/>
      <c r="E126" s="77"/>
      <c r="F126" s="74" t="s">
        <v>13</v>
      </c>
      <c r="G126" s="75" t="str">
        <f ca="1">'Udregning af resultater'!O22</f>
        <v/>
      </c>
      <c r="H126" s="76"/>
      <c r="I126" s="76"/>
      <c r="J126" s="77"/>
      <c r="K126" s="74" t="s">
        <v>13</v>
      </c>
      <c r="L126" s="75" t="str">
        <f ca="1">'Udregning af resultater'!O23</f>
        <v/>
      </c>
      <c r="M126" s="76"/>
      <c r="N126" s="76"/>
      <c r="O126" s="77"/>
    </row>
    <row r="127" spans="1:15" ht="13.8" thickBot="1" x14ac:dyDescent="0.3">
      <c r="A127" s="78" t="s">
        <v>36</v>
      </c>
      <c r="B127" s="352" t="s">
        <v>37</v>
      </c>
      <c r="C127" s="352"/>
      <c r="D127" s="352" t="s">
        <v>38</v>
      </c>
      <c r="E127" s="352"/>
      <c r="F127" s="78" t="s">
        <v>36</v>
      </c>
      <c r="G127" s="352" t="s">
        <v>37</v>
      </c>
      <c r="H127" s="352"/>
      <c r="I127" s="352" t="s">
        <v>38</v>
      </c>
      <c r="J127" s="352"/>
      <c r="K127" s="78" t="s">
        <v>36</v>
      </c>
      <c r="L127" s="352" t="s">
        <v>37</v>
      </c>
      <c r="M127" s="352"/>
      <c r="N127" s="352" t="s">
        <v>38</v>
      </c>
      <c r="O127" s="352"/>
    </row>
    <row r="128" spans="1:15" x14ac:dyDescent="0.25">
      <c r="A128" s="79" t="s">
        <v>39</v>
      </c>
      <c r="B128" s="80"/>
      <c r="C128" s="81"/>
      <c r="D128" s="80"/>
      <c r="E128" s="81"/>
      <c r="F128" s="82" t="s">
        <v>39</v>
      </c>
      <c r="G128" s="80"/>
      <c r="H128" s="81"/>
      <c r="I128" s="80"/>
      <c r="J128" s="81"/>
      <c r="K128" s="83" t="s">
        <v>39</v>
      </c>
      <c r="L128" s="80"/>
      <c r="M128" s="81"/>
      <c r="N128" s="80"/>
      <c r="O128" s="81"/>
    </row>
    <row r="129" spans="1:15" x14ac:dyDescent="0.25">
      <c r="A129" s="84"/>
      <c r="B129" s="85"/>
      <c r="C129" s="86"/>
      <c r="D129" s="85"/>
      <c r="E129" s="86"/>
      <c r="F129" s="82"/>
      <c r="G129" s="85"/>
      <c r="H129" s="86"/>
      <c r="I129" s="85"/>
      <c r="J129" s="86"/>
      <c r="K129" s="83"/>
      <c r="L129" s="85"/>
      <c r="M129" s="86"/>
      <c r="N129" s="85"/>
      <c r="O129" s="86"/>
    </row>
    <row r="130" spans="1:15" x14ac:dyDescent="0.25">
      <c r="A130" s="87"/>
      <c r="B130" s="85"/>
      <c r="C130" s="86"/>
      <c r="D130" s="85"/>
      <c r="E130" s="86"/>
      <c r="F130" s="88"/>
      <c r="G130" s="85"/>
      <c r="H130" s="86"/>
      <c r="I130" s="85"/>
      <c r="J130" s="86"/>
      <c r="K130" s="89"/>
      <c r="L130" s="85"/>
      <c r="M130" s="86"/>
      <c r="N130" s="85"/>
      <c r="O130" s="86"/>
    </row>
    <row r="131" spans="1:15" ht="13.8" thickBot="1" x14ac:dyDescent="0.3">
      <c r="A131" s="87"/>
      <c r="B131" s="91"/>
      <c r="C131" s="92"/>
      <c r="D131" s="91"/>
      <c r="E131" s="92"/>
      <c r="F131" s="88"/>
      <c r="G131" s="91"/>
      <c r="H131" s="92"/>
      <c r="I131" s="91"/>
      <c r="J131" s="92"/>
      <c r="K131" s="89"/>
      <c r="L131" s="91"/>
      <c r="M131" s="92"/>
      <c r="N131" s="91"/>
      <c r="O131" s="92"/>
    </row>
    <row r="132" spans="1:15" x14ac:dyDescent="0.25">
      <c r="A132" s="93" t="s">
        <v>40</v>
      </c>
      <c r="B132" s="94">
        <f>MROUND(MIN(B128:C131),0.5)</f>
        <v>0</v>
      </c>
      <c r="C132" s="95">
        <f>MROUND(MAX(B128:C131),0.5)</f>
        <v>0</v>
      </c>
      <c r="D132" s="94">
        <f>MROUND(MIN(D128:E131),0.5)</f>
        <v>0</v>
      </c>
      <c r="E132" s="95">
        <f>MROUND(MAX(D128:E131),0.5)</f>
        <v>0</v>
      </c>
      <c r="F132" s="93" t="s">
        <v>40</v>
      </c>
      <c r="G132" s="94">
        <f>MROUND(MIN(G128:H131),0.5)</f>
        <v>0</v>
      </c>
      <c r="H132" s="95">
        <f>MROUND(MAX(G128:H131),0.5)</f>
        <v>0</v>
      </c>
      <c r="I132" s="94">
        <f>MROUND(MIN(I128:J131),0.5)</f>
        <v>0</v>
      </c>
      <c r="J132" s="95">
        <f>MROUND(MAX(I128:J131),0.5)</f>
        <v>0</v>
      </c>
      <c r="K132" s="93" t="s">
        <v>40</v>
      </c>
      <c r="L132" s="94">
        <f>MROUND(MIN(L128:M131),0.5)</f>
        <v>0</v>
      </c>
      <c r="M132" s="95">
        <f>MROUND(MAX(L128:M131),0.5)</f>
        <v>0</v>
      </c>
      <c r="N132" s="94">
        <f>MROUND(MIN(N128:O131),0.5)</f>
        <v>0</v>
      </c>
      <c r="O132" s="95">
        <f>MROUND(MAX(N128:O131),0.5)</f>
        <v>0</v>
      </c>
    </row>
    <row r="133" spans="1:15" x14ac:dyDescent="0.25">
      <c r="A133" s="96" t="s">
        <v>41</v>
      </c>
      <c r="B133" s="350">
        <f>MROUND(B128, 0.5)+MROUND(B129, 0.5)+MROUND(B130, 0.5)+MROUND(B131, 0.5)+MROUND(C128, 0.5)+MROUND(C129, 0.5)+MROUND(C130, 0.5)+MROUND(C131, 0.5)-MROUND(B132,0.5)-MROUND(C132,0.5)</f>
        <v>0</v>
      </c>
      <c r="C133" s="351"/>
      <c r="D133" s="350">
        <f>MROUND(D128, 0.5)+MROUND(D129, 0.5)+MROUND(D130, 0.5)+MROUND(D131, 0.5)+MROUND(E128, 0.5)+MROUND(E129, 0.5)+MROUND(E130, 0.5)+MROUND(E131, 0.5)-MROUND(D132,0.5)-MROUND(E132,0.5)</f>
        <v>0</v>
      </c>
      <c r="E133" s="351"/>
      <c r="F133" s="96" t="s">
        <v>41</v>
      </c>
      <c r="G133" s="350">
        <f>MROUND(G128, 0.5)+MROUND(G129, 0.5)+MROUND(G130, 0.5)+MROUND(G131, 0.5)+MROUND(H128, 0.5)+MROUND(H129, 0.5)+MROUND(H130, 0.5)+MROUND(H131, 0.5)-MROUND(G132,0.5)-MROUND(H132,0.5)</f>
        <v>0</v>
      </c>
      <c r="H133" s="351"/>
      <c r="I133" s="350">
        <f>MROUND(I128, 0.5)+MROUND(I129, 0.5)+MROUND(I130, 0.5)+MROUND(I131, 0.5)+MROUND(J128, 0.5)+MROUND(J129, 0.5)+MROUND(J130, 0.5)+MROUND(J131, 0.5)-MROUND(I132,0.5)-MROUND(J132,0.5)</f>
        <v>0</v>
      </c>
      <c r="J133" s="351"/>
      <c r="K133" s="96" t="s">
        <v>41</v>
      </c>
      <c r="L133" s="350">
        <f>MROUND(L128, 0.5)+MROUND(L129, 0.5)+MROUND(L130, 0.5)+MROUND(L131, 0.5)+MROUND(M128, 0.5)+MROUND(M129, 0.5)+MROUND(M130, 0.5)+MROUND(M131, 0.5)-MROUND(L132,0.5)-MROUND(M132,0.5)</f>
        <v>0</v>
      </c>
      <c r="M133" s="351"/>
      <c r="N133" s="350">
        <f>MROUND(N128, 0.5)+MROUND(N129, 0.5)+MROUND(N130, 0.5)+MROUND(N131, 0.5)+MROUND(O128, 0.5)+MROUND(O129, 0.5)+MROUND(O130, 0.5)+MROUND(O131, 0.5)-MROUND(N132,0.5)-MROUND(O132,0.5)</f>
        <v>0</v>
      </c>
      <c r="O133" s="351"/>
    </row>
    <row r="134" spans="1:15" x14ac:dyDescent="0.25">
      <c r="A134" s="78" t="s">
        <v>42</v>
      </c>
      <c r="B134" s="350">
        <f>+B133/6</f>
        <v>0</v>
      </c>
      <c r="C134" s="351"/>
      <c r="D134" s="350">
        <f>+D133/6</f>
        <v>0</v>
      </c>
      <c r="E134" s="351"/>
      <c r="F134" s="78" t="s">
        <v>42</v>
      </c>
      <c r="G134" s="350">
        <f>+G133/6</f>
        <v>0</v>
      </c>
      <c r="H134" s="351"/>
      <c r="I134" s="350">
        <f>+I133/6</f>
        <v>0</v>
      </c>
      <c r="J134" s="351"/>
      <c r="K134" s="78" t="s">
        <v>42</v>
      </c>
      <c r="L134" s="350">
        <f>+L133/6</f>
        <v>0</v>
      </c>
      <c r="M134" s="351"/>
      <c r="N134" s="350">
        <f>+N133/6</f>
        <v>0</v>
      </c>
      <c r="O134" s="351"/>
    </row>
    <row r="135" spans="1:15" x14ac:dyDescent="0.25">
      <c r="A135" s="97" t="s">
        <v>43</v>
      </c>
      <c r="B135" s="348" t="str">
        <f ca="1">'Udregning af resultater'!X21</f>
        <v/>
      </c>
      <c r="C135" s="349"/>
      <c r="D135" s="350" t="str">
        <f ca="1">'Udregning af resultater'!Z21</f>
        <v/>
      </c>
      <c r="E135" s="351"/>
      <c r="F135" s="97" t="s">
        <v>43</v>
      </c>
      <c r="G135" s="348" t="str">
        <f ca="1">'Udregning af resultater'!X22</f>
        <v/>
      </c>
      <c r="H135" s="349"/>
      <c r="I135" s="350" t="str">
        <f ca="1">'Udregning af resultater'!Z22</f>
        <v/>
      </c>
      <c r="J135" s="351"/>
      <c r="K135" s="97" t="s">
        <v>43</v>
      </c>
      <c r="L135" s="348" t="str">
        <f ca="1">'Udregning af resultater'!X23</f>
        <v/>
      </c>
      <c r="M135" s="349"/>
      <c r="N135" s="350" t="str">
        <f ca="1">'Udregning af resultater'!Z23</f>
        <v/>
      </c>
      <c r="O135" s="351"/>
    </row>
    <row r="136" spans="1:15" ht="13.8" thickBot="1" x14ac:dyDescent="0.3">
      <c r="A136" s="97" t="s">
        <v>44</v>
      </c>
      <c r="B136" s="346" t="str">
        <f ca="1">IF(B135&gt;0,IFERROR(+B135-B134,""),"")</f>
        <v/>
      </c>
      <c r="C136" s="347"/>
      <c r="D136" s="346" t="str">
        <f ca="1">IF(D135&gt;0,IFERROR(+D135-D134,""),"")</f>
        <v/>
      </c>
      <c r="E136" s="347"/>
      <c r="F136" s="97" t="s">
        <v>44</v>
      </c>
      <c r="G136" s="346" t="str">
        <f ca="1">IF(G135&gt;0,IFERROR(+G135-G134,""),"")</f>
        <v/>
      </c>
      <c r="H136" s="347"/>
      <c r="I136" s="346" t="str">
        <f ca="1">IF(I135&gt;0,IFERROR(+I135-I134,""),"")</f>
        <v/>
      </c>
      <c r="J136" s="347"/>
      <c r="K136" s="97" t="s">
        <v>44</v>
      </c>
      <c r="L136" s="346" t="str">
        <f ca="1">IF(L135&gt;0,IFERROR(+L135-L134,""),"")</f>
        <v/>
      </c>
      <c r="M136" s="347"/>
      <c r="N136" s="346" t="str">
        <f ca="1">IF(N135&gt;0,IFERROR(+N135-N134,""),"")</f>
        <v/>
      </c>
      <c r="O136" s="347"/>
    </row>
    <row r="137" spans="1:15" s="101" customFormat="1" ht="13.8" thickBot="1" x14ac:dyDescent="0.3">
      <c r="A137" s="98" t="s">
        <v>45</v>
      </c>
      <c r="B137" s="342" t="str">
        <f ca="1">'Udregning af resultater'!E64</f>
        <v/>
      </c>
      <c r="C137" s="343"/>
      <c r="D137" s="344" t="str">
        <f ca="1">'Udregning af resultater'!E106</f>
        <v/>
      </c>
      <c r="E137" s="345"/>
      <c r="F137" s="99" t="s">
        <v>45</v>
      </c>
      <c r="G137" s="342" t="str">
        <f ca="1">'Udregning af resultater'!E65</f>
        <v/>
      </c>
      <c r="H137" s="343"/>
      <c r="I137" s="344" t="str">
        <f ca="1">'Udregning af resultater'!E107</f>
        <v/>
      </c>
      <c r="J137" s="345"/>
      <c r="K137" s="100" t="s">
        <v>45</v>
      </c>
      <c r="L137" s="342" t="str">
        <f ca="1">'Udregning af resultater'!E66</f>
        <v/>
      </c>
      <c r="M137" s="343"/>
      <c r="N137" s="344" t="str">
        <f ca="1">'Udregning af resultater'!E108</f>
        <v/>
      </c>
      <c r="O137" s="345"/>
    </row>
    <row r="138" spans="1:15" x14ac:dyDescent="0.25">
      <c r="A138" s="67"/>
      <c r="B138" s="68"/>
      <c r="C138" s="68"/>
      <c r="D138" s="68"/>
      <c r="E138" s="68"/>
      <c r="F138" s="67"/>
      <c r="G138" s="68"/>
      <c r="H138" s="68"/>
      <c r="I138" s="68"/>
      <c r="J138" s="68"/>
      <c r="K138" s="67"/>
      <c r="L138" s="68"/>
      <c r="M138" s="68"/>
      <c r="N138" s="68"/>
      <c r="O138" s="68"/>
    </row>
    <row r="139" spans="1:15" ht="13.8" thickBot="1" x14ac:dyDescent="0.3">
      <c r="A139" s="103"/>
      <c r="B139" s="104"/>
      <c r="C139" s="104"/>
      <c r="D139" s="104"/>
      <c r="E139" s="104"/>
      <c r="F139" s="103"/>
      <c r="G139" s="104"/>
      <c r="H139" s="104"/>
      <c r="I139" s="104"/>
      <c r="J139" s="104"/>
      <c r="K139" s="103"/>
      <c r="L139" s="104"/>
      <c r="M139" s="104"/>
      <c r="N139" s="104"/>
      <c r="O139" s="104"/>
    </row>
    <row r="140" spans="1:15" x14ac:dyDescent="0.25">
      <c r="A140" s="69" t="s">
        <v>33</v>
      </c>
      <c r="B140" s="70" t="s">
        <v>34</v>
      </c>
      <c r="C140" s="71" t="s">
        <v>35</v>
      </c>
      <c r="D140" s="72">
        <v>22</v>
      </c>
      <c r="E140" s="73"/>
      <c r="F140" s="69" t="s">
        <v>33</v>
      </c>
      <c r="G140" s="70" t="s">
        <v>34</v>
      </c>
      <c r="H140" s="71" t="s">
        <v>35</v>
      </c>
      <c r="I140" s="72">
        <v>23</v>
      </c>
      <c r="J140" s="73"/>
      <c r="K140" s="69" t="s">
        <v>33</v>
      </c>
      <c r="L140" s="70" t="s">
        <v>34</v>
      </c>
      <c r="M140" s="71" t="s">
        <v>35</v>
      </c>
      <c r="N140" s="72">
        <v>24</v>
      </c>
      <c r="O140" s="73"/>
    </row>
    <row r="141" spans="1:15" x14ac:dyDescent="0.25">
      <c r="A141" s="74" t="s">
        <v>13</v>
      </c>
      <c r="B141" s="105" t="str">
        <f ca="1">'Udregning af resultater'!O24</f>
        <v/>
      </c>
      <c r="C141" s="76"/>
      <c r="D141" s="76"/>
      <c r="E141" s="77"/>
      <c r="F141" s="74" t="s">
        <v>13</v>
      </c>
      <c r="G141" s="75" t="str">
        <f ca="1">'Udregning af resultater'!O25</f>
        <v/>
      </c>
      <c r="H141" s="76"/>
      <c r="I141" s="76"/>
      <c r="J141" s="77"/>
      <c r="K141" s="74" t="s">
        <v>13</v>
      </c>
      <c r="L141" s="75" t="str">
        <f ca="1">'Udregning af resultater'!O26</f>
        <v/>
      </c>
      <c r="M141" s="76"/>
      <c r="N141" s="76"/>
      <c r="O141" s="77"/>
    </row>
    <row r="142" spans="1:15" ht="13.8" thickBot="1" x14ac:dyDescent="0.3">
      <c r="A142" s="78" t="s">
        <v>36</v>
      </c>
      <c r="B142" s="352" t="s">
        <v>37</v>
      </c>
      <c r="C142" s="352"/>
      <c r="D142" s="352" t="s">
        <v>38</v>
      </c>
      <c r="E142" s="352"/>
      <c r="F142" s="78" t="s">
        <v>36</v>
      </c>
      <c r="G142" s="352" t="s">
        <v>37</v>
      </c>
      <c r="H142" s="352"/>
      <c r="I142" s="352" t="s">
        <v>38</v>
      </c>
      <c r="J142" s="352"/>
      <c r="K142" s="78" t="s">
        <v>36</v>
      </c>
      <c r="L142" s="352" t="s">
        <v>37</v>
      </c>
      <c r="M142" s="352"/>
      <c r="N142" s="352" t="s">
        <v>38</v>
      </c>
      <c r="O142" s="352"/>
    </row>
    <row r="143" spans="1:15" x14ac:dyDescent="0.25">
      <c r="A143" s="83" t="s">
        <v>39</v>
      </c>
      <c r="B143" s="80"/>
      <c r="C143" s="81"/>
      <c r="D143" s="80"/>
      <c r="E143" s="81"/>
      <c r="F143" s="83" t="s">
        <v>39</v>
      </c>
      <c r="G143" s="80"/>
      <c r="H143" s="81"/>
      <c r="I143" s="80"/>
      <c r="J143" s="81"/>
      <c r="K143" s="83" t="s">
        <v>39</v>
      </c>
      <c r="L143" s="80"/>
      <c r="M143" s="81"/>
      <c r="N143" s="80"/>
      <c r="O143" s="81"/>
    </row>
    <row r="144" spans="1:15" x14ac:dyDescent="0.25">
      <c r="A144" s="83"/>
      <c r="B144" s="85"/>
      <c r="C144" s="86"/>
      <c r="D144" s="85"/>
      <c r="E144" s="86"/>
      <c r="F144" s="83"/>
      <c r="G144" s="85"/>
      <c r="H144" s="86"/>
      <c r="I144" s="85"/>
      <c r="J144" s="86"/>
      <c r="K144" s="83"/>
      <c r="L144" s="85"/>
      <c r="M144" s="86"/>
      <c r="N144" s="85"/>
      <c r="O144" s="86"/>
    </row>
    <row r="145" spans="1:15" x14ac:dyDescent="0.25">
      <c r="A145" s="89"/>
      <c r="B145" s="85"/>
      <c r="C145" s="86"/>
      <c r="D145" s="85"/>
      <c r="E145" s="86"/>
      <c r="F145" s="89"/>
      <c r="G145" s="85"/>
      <c r="H145" s="86"/>
      <c r="I145" s="85"/>
      <c r="J145" s="86"/>
      <c r="K145" s="89"/>
      <c r="L145" s="85"/>
      <c r="M145" s="86"/>
      <c r="N145" s="85"/>
      <c r="O145" s="86"/>
    </row>
    <row r="146" spans="1:15" ht="13.8" thickBot="1" x14ac:dyDescent="0.3">
      <c r="A146" s="89"/>
      <c r="B146" s="91"/>
      <c r="C146" s="92"/>
      <c r="D146" s="91"/>
      <c r="E146" s="92"/>
      <c r="F146" s="89"/>
      <c r="G146" s="91"/>
      <c r="H146" s="92"/>
      <c r="I146" s="91"/>
      <c r="J146" s="92"/>
      <c r="K146" s="89"/>
      <c r="L146" s="91"/>
      <c r="M146" s="92"/>
      <c r="N146" s="91"/>
      <c r="O146" s="92"/>
    </row>
    <row r="147" spans="1:15" x14ac:dyDescent="0.25">
      <c r="A147" s="93" t="s">
        <v>40</v>
      </c>
      <c r="B147" s="94">
        <f>MROUND(MIN(B143:C146),0.5)</f>
        <v>0</v>
      </c>
      <c r="C147" s="95">
        <f>MROUND(MAX(B143:C146),0.5)</f>
        <v>0</v>
      </c>
      <c r="D147" s="94">
        <f>MROUND(MIN(D143:E146),0.5)</f>
        <v>0</v>
      </c>
      <c r="E147" s="95">
        <f>MROUND(MAX(D143:E146),0.5)</f>
        <v>0</v>
      </c>
      <c r="F147" s="93" t="s">
        <v>40</v>
      </c>
      <c r="G147" s="94">
        <f>MROUND(MIN(G143:H146),0.5)</f>
        <v>0</v>
      </c>
      <c r="H147" s="95">
        <f>MROUND(MAX(G143:H146),0.5)</f>
        <v>0</v>
      </c>
      <c r="I147" s="94">
        <f>MROUND(MIN(I143:J146),0.5)</f>
        <v>0</v>
      </c>
      <c r="J147" s="95">
        <f>MROUND(MAX(I143:J146),0.5)</f>
        <v>0</v>
      </c>
      <c r="K147" s="93" t="s">
        <v>40</v>
      </c>
      <c r="L147" s="94">
        <f>MROUND(MIN(L143:M146),0.5)</f>
        <v>0</v>
      </c>
      <c r="M147" s="95">
        <f>MROUND(MAX(L143:M146),0.5)</f>
        <v>0</v>
      </c>
      <c r="N147" s="94">
        <f>MROUND(MIN(N143:O146),0.5)</f>
        <v>0</v>
      </c>
      <c r="O147" s="95">
        <f>MROUND(MAX(N143:O146),0.5)</f>
        <v>0</v>
      </c>
    </row>
    <row r="148" spans="1:15" x14ac:dyDescent="0.25">
      <c r="A148" s="96" t="s">
        <v>41</v>
      </c>
      <c r="B148" s="350">
        <f>MROUND(B143, 0.5)+MROUND(B144, 0.5)+MROUND(B145, 0.5)+MROUND(B146, 0.5)+MROUND(C143, 0.5)+MROUND(C144, 0.5)+MROUND(C145, 0.5)+MROUND(C146, 0.5)-MROUND(B147,0.5)-MROUND(C147,0.5)</f>
        <v>0</v>
      </c>
      <c r="C148" s="351"/>
      <c r="D148" s="350">
        <f>MROUND(D143, 0.5)+MROUND(D144, 0.5)+MROUND(D145, 0.5)+MROUND(D146, 0.5)+MROUND(E143, 0.5)+MROUND(E144, 0.5)+MROUND(E145, 0.5)+MROUND(E146, 0.5)-MROUND(D147,0.5)-MROUND(E147,0.5)</f>
        <v>0</v>
      </c>
      <c r="E148" s="351"/>
      <c r="F148" s="96" t="s">
        <v>41</v>
      </c>
      <c r="G148" s="350">
        <f>MROUND(G143, 0.5)+MROUND(G144, 0.5)+MROUND(G145, 0.5)+MROUND(G146, 0.5)+MROUND(H143, 0.5)+MROUND(H144, 0.5)+MROUND(H145, 0.5)+MROUND(H146, 0.5)-MROUND(G147,0.5)-MROUND(H147,0.5)</f>
        <v>0</v>
      </c>
      <c r="H148" s="351"/>
      <c r="I148" s="350">
        <f>MROUND(I143, 0.5)+MROUND(I144, 0.5)+MROUND(I145, 0.5)+MROUND(I146, 0.5)+MROUND(J143, 0.5)+MROUND(J144, 0.5)+MROUND(J145, 0.5)+MROUND(J146, 0.5)-MROUND(I147,0.5)-MROUND(J147,0.5)</f>
        <v>0</v>
      </c>
      <c r="J148" s="351"/>
      <c r="K148" s="96" t="s">
        <v>41</v>
      </c>
      <c r="L148" s="350">
        <f>MROUND(L143, 0.5)+MROUND(L144, 0.5)+MROUND(L145, 0.5)+MROUND(L146, 0.5)+MROUND(M143, 0.5)+MROUND(M144, 0.5)+MROUND(M145, 0.5)+MROUND(M146, 0.5)-MROUND(L147,0.5)-MROUND(M147,0.5)</f>
        <v>0</v>
      </c>
      <c r="M148" s="351"/>
      <c r="N148" s="350">
        <f>MROUND(N143, 0.5)+MROUND(N144, 0.5)+MROUND(N145, 0.5)+MROUND(N146, 0.5)+MROUND(O143, 0.5)+MROUND(O144, 0.5)+MROUND(O145, 0.5)+MROUND(O146, 0.5)-MROUND(N147,0.5)-MROUND(O147,0.5)</f>
        <v>0</v>
      </c>
      <c r="O148" s="351"/>
    </row>
    <row r="149" spans="1:15" x14ac:dyDescent="0.25">
      <c r="A149" s="78" t="s">
        <v>42</v>
      </c>
      <c r="B149" s="350">
        <f>+B148/6</f>
        <v>0</v>
      </c>
      <c r="C149" s="351"/>
      <c r="D149" s="350">
        <f>+D148/6</f>
        <v>0</v>
      </c>
      <c r="E149" s="351"/>
      <c r="F149" s="78" t="s">
        <v>42</v>
      </c>
      <c r="G149" s="350">
        <f>+G148/6</f>
        <v>0</v>
      </c>
      <c r="H149" s="351"/>
      <c r="I149" s="350">
        <f>+I148/6</f>
        <v>0</v>
      </c>
      <c r="J149" s="351"/>
      <c r="K149" s="78" t="s">
        <v>42</v>
      </c>
      <c r="L149" s="350">
        <f>+L148/6</f>
        <v>0</v>
      </c>
      <c r="M149" s="351"/>
      <c r="N149" s="350">
        <f>+N148/6</f>
        <v>0</v>
      </c>
      <c r="O149" s="351"/>
    </row>
    <row r="150" spans="1:15" x14ac:dyDescent="0.25">
      <c r="A150" s="97" t="s">
        <v>43</v>
      </c>
      <c r="B150" s="348" t="str">
        <f ca="1">'Udregning af resultater'!X24</f>
        <v/>
      </c>
      <c r="C150" s="349"/>
      <c r="D150" s="350" t="str">
        <f ca="1">'Udregning af resultater'!Z24</f>
        <v/>
      </c>
      <c r="E150" s="351"/>
      <c r="F150" s="97" t="s">
        <v>43</v>
      </c>
      <c r="G150" s="348" t="str">
        <f ca="1">'Udregning af resultater'!X25</f>
        <v/>
      </c>
      <c r="H150" s="349"/>
      <c r="I150" s="350" t="str">
        <f ca="1">'Udregning af resultater'!Z25</f>
        <v/>
      </c>
      <c r="J150" s="351"/>
      <c r="K150" s="97" t="s">
        <v>43</v>
      </c>
      <c r="L150" s="348" t="str">
        <f ca="1">'Udregning af resultater'!X26</f>
        <v/>
      </c>
      <c r="M150" s="349"/>
      <c r="N150" s="350" t="str">
        <f ca="1">'Udregning af resultater'!Z26</f>
        <v/>
      </c>
      <c r="O150" s="351"/>
    </row>
    <row r="151" spans="1:15" ht="13.8" thickBot="1" x14ac:dyDescent="0.3">
      <c r="A151" s="97" t="s">
        <v>44</v>
      </c>
      <c r="B151" s="346" t="str">
        <f ca="1">IF(B150&gt;0,IFERROR(+B150-B149,""),"")</f>
        <v/>
      </c>
      <c r="C151" s="347"/>
      <c r="D151" s="346" t="str">
        <f ca="1">IF(D150&gt;0,IFERROR(+D150-D149,""),"")</f>
        <v/>
      </c>
      <c r="E151" s="347"/>
      <c r="F151" s="97" t="s">
        <v>44</v>
      </c>
      <c r="G151" s="346" t="str">
        <f ca="1">IF(G150&gt;0,IFERROR(+G150-G149,""),"")</f>
        <v/>
      </c>
      <c r="H151" s="347"/>
      <c r="I151" s="346" t="str">
        <f ca="1">IF(I150&gt;0,IFERROR(+I150-I149,""),"")</f>
        <v/>
      </c>
      <c r="J151" s="347"/>
      <c r="K151" s="97" t="s">
        <v>44</v>
      </c>
      <c r="L151" s="346" t="str">
        <f ca="1">IF(L150&gt;0,IFERROR(+L150-L149,""),"")</f>
        <v/>
      </c>
      <c r="M151" s="347"/>
      <c r="N151" s="346" t="str">
        <f ca="1">IF(N150&gt;0,IFERROR(+N150-N149,""),"")</f>
        <v/>
      </c>
      <c r="O151" s="347"/>
    </row>
    <row r="152" spans="1:15" s="101" customFormat="1" ht="13.8" thickBot="1" x14ac:dyDescent="0.3">
      <c r="A152" s="100" t="s">
        <v>45</v>
      </c>
      <c r="B152" s="342" t="str">
        <f ca="1">'Udregning af resultater'!E67</f>
        <v/>
      </c>
      <c r="C152" s="343"/>
      <c r="D152" s="344" t="str">
        <f ca="1">'Udregning af resultater'!E109</f>
        <v/>
      </c>
      <c r="E152" s="345"/>
      <c r="F152" s="100" t="s">
        <v>45</v>
      </c>
      <c r="G152" s="342" t="str">
        <f ca="1">'Udregning af resultater'!E68</f>
        <v/>
      </c>
      <c r="H152" s="343"/>
      <c r="I152" s="344" t="str">
        <f ca="1">'Udregning af resultater'!E110</f>
        <v/>
      </c>
      <c r="J152" s="345"/>
      <c r="K152" s="100" t="s">
        <v>45</v>
      </c>
      <c r="L152" s="342" t="str">
        <f ca="1">'Udregning af resultater'!E69</f>
        <v/>
      </c>
      <c r="M152" s="343"/>
      <c r="N152" s="344" t="str">
        <f ca="1">'Udregning af resultater'!E111</f>
        <v/>
      </c>
      <c r="O152" s="345"/>
    </row>
    <row r="153" spans="1:15" x14ac:dyDescent="0.25">
      <c r="A153" s="341" t="s">
        <v>34</v>
      </c>
      <c r="B153" s="341"/>
      <c r="C153" s="341"/>
      <c r="F153" s="341" t="s">
        <v>49</v>
      </c>
      <c r="G153" s="341"/>
      <c r="H153" s="341"/>
    </row>
    <row r="157" spans="1:15" ht="12" customHeight="1" x14ac:dyDescent="0.25"/>
    <row r="160" spans="1:15" ht="16.2" thickBot="1" x14ac:dyDescent="0.35">
      <c r="A160" s="356" t="s">
        <v>31</v>
      </c>
      <c r="B160" s="356"/>
      <c r="D160" s="61" t="s">
        <v>12</v>
      </c>
      <c r="E160" s="355" t="str">
        <f>IF(ISBLANK(Hovedmenu!$B$14),"",Hovedmenu!$B$14)</f>
        <v/>
      </c>
      <c r="F160" s="355"/>
      <c r="H160" s="61" t="s">
        <v>23</v>
      </c>
      <c r="J160" s="62" t="str">
        <f>IF(ISBLANK(Hovedmenu!$E$14),"",Hovedmenu!$E$14)</f>
        <v/>
      </c>
      <c r="K160" s="63"/>
    </row>
    <row r="162" spans="1:15" ht="13.8" thickBot="1" x14ac:dyDescent="0.3">
      <c r="A162" s="353" t="str">
        <f>$A$3</f>
        <v>Stubjordspløjning</v>
      </c>
      <c r="B162" s="353"/>
      <c r="C162" s="353"/>
      <c r="D162" s="61" t="s">
        <v>22</v>
      </c>
      <c r="E162" s="354" t="str">
        <f>IF(ISBLANK(Hovedmenu!$H$14),"",Hovedmenu!$H$14)</f>
        <v/>
      </c>
      <c r="F162" s="355"/>
      <c r="H162" s="61" t="s">
        <v>32</v>
      </c>
      <c r="J162" s="63"/>
      <c r="K162" s="63"/>
    </row>
    <row r="163" spans="1:15" x14ac:dyDescent="0.25">
      <c r="A163" s="66"/>
      <c r="B163" s="66"/>
      <c r="C163" s="66"/>
      <c r="E163" s="67"/>
      <c r="F163" s="68"/>
      <c r="J163" s="67" t="str">
        <f>IF(ISBLANK(Hovedmenu!$F$16),"",Hovedmenu!$F$16)</f>
        <v/>
      </c>
      <c r="K163" s="67"/>
    </row>
    <row r="164" spans="1:15" ht="13.8" thickBot="1" x14ac:dyDescent="0.3"/>
    <row r="165" spans="1:15" x14ac:dyDescent="0.25">
      <c r="A165" s="69" t="s">
        <v>33</v>
      </c>
      <c r="B165" s="70" t="s">
        <v>34</v>
      </c>
      <c r="C165" s="71" t="s">
        <v>35</v>
      </c>
      <c r="D165" s="72">
        <v>25</v>
      </c>
      <c r="E165" s="73"/>
      <c r="F165" s="69" t="s">
        <v>33</v>
      </c>
      <c r="G165" s="70" t="s">
        <v>34</v>
      </c>
      <c r="H165" s="71" t="s">
        <v>35</v>
      </c>
      <c r="I165" s="72">
        <v>26</v>
      </c>
      <c r="J165" s="73"/>
      <c r="K165" s="69" t="s">
        <v>33</v>
      </c>
      <c r="L165" s="70" t="s">
        <v>34</v>
      </c>
      <c r="M165" s="71" t="s">
        <v>35</v>
      </c>
      <c r="N165" s="72">
        <v>27</v>
      </c>
      <c r="O165" s="73"/>
    </row>
    <row r="166" spans="1:15" x14ac:dyDescent="0.25">
      <c r="A166" s="74" t="s">
        <v>13</v>
      </c>
      <c r="B166" s="75" t="str">
        <f ca="1">'Udregning af resultater'!O27</f>
        <v/>
      </c>
      <c r="C166" s="76"/>
      <c r="D166" s="76"/>
      <c r="E166" s="77"/>
      <c r="F166" s="74" t="s">
        <v>13</v>
      </c>
      <c r="G166" s="75" t="str">
        <f ca="1">'Udregning af resultater'!O28</f>
        <v/>
      </c>
      <c r="H166" s="76"/>
      <c r="I166" s="76"/>
      <c r="J166" s="77"/>
      <c r="K166" s="74" t="s">
        <v>13</v>
      </c>
      <c r="L166" s="75" t="str">
        <f ca="1">'Udregning af resultater'!O29</f>
        <v/>
      </c>
      <c r="M166" s="76"/>
      <c r="N166" s="76"/>
      <c r="O166" s="77"/>
    </row>
    <row r="167" spans="1:15" ht="13.8" thickBot="1" x14ac:dyDescent="0.3">
      <c r="A167" s="78" t="s">
        <v>36</v>
      </c>
      <c r="B167" s="352" t="s">
        <v>37</v>
      </c>
      <c r="C167" s="352"/>
      <c r="D167" s="352" t="s">
        <v>38</v>
      </c>
      <c r="E167" s="352"/>
      <c r="F167" s="78" t="s">
        <v>36</v>
      </c>
      <c r="G167" s="352" t="s">
        <v>37</v>
      </c>
      <c r="H167" s="352"/>
      <c r="I167" s="352" t="s">
        <v>38</v>
      </c>
      <c r="J167" s="352"/>
      <c r="K167" s="78" t="s">
        <v>36</v>
      </c>
      <c r="L167" s="352" t="s">
        <v>37</v>
      </c>
      <c r="M167" s="352"/>
      <c r="N167" s="352" t="s">
        <v>38</v>
      </c>
      <c r="O167" s="352"/>
    </row>
    <row r="168" spans="1:15" x14ac:dyDescent="0.25">
      <c r="A168" s="79" t="s">
        <v>39</v>
      </c>
      <c r="B168" s="80"/>
      <c r="C168" s="81"/>
      <c r="D168" s="80"/>
      <c r="E168" s="81"/>
      <c r="F168" s="82" t="s">
        <v>39</v>
      </c>
      <c r="G168" s="80"/>
      <c r="H168" s="81"/>
      <c r="I168" s="80"/>
      <c r="J168" s="81"/>
      <c r="K168" s="83" t="s">
        <v>39</v>
      </c>
      <c r="L168" s="80"/>
      <c r="M168" s="81"/>
      <c r="N168" s="80"/>
      <c r="O168" s="81"/>
    </row>
    <row r="169" spans="1:15" x14ac:dyDescent="0.25">
      <c r="A169" s="84"/>
      <c r="B169" s="85"/>
      <c r="C169" s="86"/>
      <c r="D169" s="85"/>
      <c r="E169" s="86"/>
      <c r="F169" s="82"/>
      <c r="G169" s="85"/>
      <c r="H169" s="86"/>
      <c r="I169" s="85"/>
      <c r="J169" s="86"/>
      <c r="K169" s="83"/>
      <c r="L169" s="85"/>
      <c r="M169" s="86"/>
      <c r="N169" s="85"/>
      <c r="O169" s="86"/>
    </row>
    <row r="170" spans="1:15" x14ac:dyDescent="0.25">
      <c r="A170" s="87"/>
      <c r="B170" s="85"/>
      <c r="C170" s="86"/>
      <c r="D170" s="85"/>
      <c r="E170" s="86"/>
      <c r="F170" s="88"/>
      <c r="G170" s="85"/>
      <c r="H170" s="86"/>
      <c r="I170" s="85"/>
      <c r="J170" s="86"/>
      <c r="K170" s="89"/>
      <c r="L170" s="85"/>
      <c r="M170" s="86"/>
      <c r="N170" s="85"/>
      <c r="O170" s="86"/>
    </row>
    <row r="171" spans="1:15" ht="13.8" thickBot="1" x14ac:dyDescent="0.3">
      <c r="A171" s="87"/>
      <c r="B171" s="91"/>
      <c r="C171" s="92"/>
      <c r="D171" s="91"/>
      <c r="E171" s="92"/>
      <c r="F171" s="88"/>
      <c r="G171" s="91"/>
      <c r="H171" s="92"/>
      <c r="I171" s="91"/>
      <c r="J171" s="92"/>
      <c r="K171" s="89"/>
      <c r="L171" s="91"/>
      <c r="M171" s="92"/>
      <c r="N171" s="91"/>
      <c r="O171" s="92"/>
    </row>
    <row r="172" spans="1:15" x14ac:dyDescent="0.25">
      <c r="A172" s="93" t="s">
        <v>40</v>
      </c>
      <c r="B172" s="94">
        <f>MROUND(MIN(B168:C171),0.5)</f>
        <v>0</v>
      </c>
      <c r="C172" s="95">
        <f>MROUND(MAX(B168:C171),0.5)</f>
        <v>0</v>
      </c>
      <c r="D172" s="94">
        <f>MROUND(MIN(D168:E171),0.5)</f>
        <v>0</v>
      </c>
      <c r="E172" s="95">
        <f>MROUND(MAX(D168:E171),0.5)</f>
        <v>0</v>
      </c>
      <c r="F172" s="93" t="s">
        <v>40</v>
      </c>
      <c r="G172" s="94">
        <f>MROUND(MIN(G168:H171),0.5)</f>
        <v>0</v>
      </c>
      <c r="H172" s="95">
        <f>MROUND(MAX(G168:H171),0.5)</f>
        <v>0</v>
      </c>
      <c r="I172" s="94">
        <f>MROUND(MIN(I168:J171),0.5)</f>
        <v>0</v>
      </c>
      <c r="J172" s="95">
        <f>MROUND(MAX(I168:J171),0.5)</f>
        <v>0</v>
      </c>
      <c r="K172" s="93" t="s">
        <v>40</v>
      </c>
      <c r="L172" s="94">
        <f>MROUND(MIN(L168:M171),0.5)</f>
        <v>0</v>
      </c>
      <c r="M172" s="95">
        <f>MROUND(MAX(L168:M171),0.5)</f>
        <v>0</v>
      </c>
      <c r="N172" s="94">
        <f>MROUND(MIN(N168:O171),0.5)</f>
        <v>0</v>
      </c>
      <c r="O172" s="95">
        <f>MROUND(MAX(N168:O171),0.5)</f>
        <v>0</v>
      </c>
    </row>
    <row r="173" spans="1:15" x14ac:dyDescent="0.25">
      <c r="A173" s="96" t="s">
        <v>41</v>
      </c>
      <c r="B173" s="350">
        <f>MROUND(B168, 0.5)+MROUND(B169, 0.5)+MROUND(B170, 0.5)+MROUND(B171, 0.5)+MROUND(C168, 0.5)+MROUND(C169, 0.5)+MROUND(C170, 0.5)+MROUND(C171, 0.5)-MROUND(B172,0.5)-MROUND(C172,0.5)</f>
        <v>0</v>
      </c>
      <c r="C173" s="351"/>
      <c r="D173" s="350">
        <f>MROUND(D168, 0.5)+MROUND(D169, 0.5)+MROUND(D170, 0.5)+MROUND(D171, 0.5)+MROUND(E168, 0.5)+MROUND(E169, 0.5)+MROUND(E170, 0.5)+MROUND(E171, 0.5)-MROUND(D172,0.5)-MROUND(E172,0.5)</f>
        <v>0</v>
      </c>
      <c r="E173" s="351"/>
      <c r="F173" s="96" t="s">
        <v>41</v>
      </c>
      <c r="G173" s="350">
        <f>MROUND(G168, 0.5)+MROUND(G169, 0.5)+MROUND(G170, 0.5)+MROUND(G171, 0.5)+MROUND(H168, 0.5)+MROUND(H169, 0.5)+MROUND(H170, 0.5)+MROUND(H171, 0.5)-MROUND(G172,0.5)-MROUND(H172,0.5)</f>
        <v>0</v>
      </c>
      <c r="H173" s="351"/>
      <c r="I173" s="350">
        <f>MROUND(I168, 0.5)+MROUND(I169, 0.5)+MROUND(I170, 0.5)+MROUND(I171, 0.5)+MROUND(J168, 0.5)+MROUND(J169, 0.5)+MROUND(J170, 0.5)+MROUND(J171, 0.5)-MROUND(I172,0.5)-MROUND(J172,0.5)</f>
        <v>0</v>
      </c>
      <c r="J173" s="351"/>
      <c r="K173" s="96" t="s">
        <v>41</v>
      </c>
      <c r="L173" s="350">
        <f>MROUND(L168, 0.5)+MROUND(L169, 0.5)+MROUND(L170, 0.5)+MROUND(L171, 0.5)+MROUND(M168, 0.5)+MROUND(M169, 0.5)+MROUND(M170, 0.5)+MROUND(M171, 0.5)-MROUND(L172,0.5)-MROUND(M172,0.5)</f>
        <v>0</v>
      </c>
      <c r="M173" s="351"/>
      <c r="N173" s="350">
        <f>MROUND(N168, 0.5)+MROUND(N169, 0.5)+MROUND(N170, 0.5)+MROUND(N171, 0.5)+MROUND(O168, 0.5)+MROUND(O169, 0.5)+MROUND(O170, 0.5)+MROUND(O171, 0.5)-MROUND(N172,0.5)-MROUND(O172,0.5)</f>
        <v>0</v>
      </c>
      <c r="O173" s="351"/>
    </row>
    <row r="174" spans="1:15" x14ac:dyDescent="0.25">
      <c r="A174" s="78" t="s">
        <v>42</v>
      </c>
      <c r="B174" s="350">
        <f>+B173/6</f>
        <v>0</v>
      </c>
      <c r="C174" s="351"/>
      <c r="D174" s="350">
        <f>+D173/6</f>
        <v>0</v>
      </c>
      <c r="E174" s="351"/>
      <c r="F174" s="78" t="s">
        <v>42</v>
      </c>
      <c r="G174" s="350">
        <f>+G173/6</f>
        <v>0</v>
      </c>
      <c r="H174" s="351"/>
      <c r="I174" s="350">
        <f>+I173/6</f>
        <v>0</v>
      </c>
      <c r="J174" s="351"/>
      <c r="K174" s="78" t="s">
        <v>42</v>
      </c>
      <c r="L174" s="350">
        <f>+L173/6</f>
        <v>0</v>
      </c>
      <c r="M174" s="351"/>
      <c r="N174" s="350">
        <f>+N173/6</f>
        <v>0</v>
      </c>
      <c r="O174" s="351"/>
    </row>
    <row r="175" spans="1:15" x14ac:dyDescent="0.25">
      <c r="A175" s="97" t="s">
        <v>43</v>
      </c>
      <c r="B175" s="348" t="str">
        <f ca="1">'Udregning af resultater'!X27</f>
        <v/>
      </c>
      <c r="C175" s="349"/>
      <c r="D175" s="350" t="str">
        <f ca="1">'Udregning af resultater'!Z27</f>
        <v/>
      </c>
      <c r="E175" s="351"/>
      <c r="F175" s="97" t="s">
        <v>43</v>
      </c>
      <c r="G175" s="348" t="str">
        <f ca="1">'Udregning af resultater'!X28</f>
        <v/>
      </c>
      <c r="H175" s="349"/>
      <c r="I175" s="350" t="str">
        <f ca="1">'Udregning af resultater'!Z28</f>
        <v/>
      </c>
      <c r="J175" s="351"/>
      <c r="K175" s="97" t="s">
        <v>43</v>
      </c>
      <c r="L175" s="348" t="str">
        <f ca="1">'Udregning af resultater'!X29</f>
        <v/>
      </c>
      <c r="M175" s="349"/>
      <c r="N175" s="350" t="str">
        <f ca="1">'Udregning af resultater'!Z29</f>
        <v/>
      </c>
      <c r="O175" s="351"/>
    </row>
    <row r="176" spans="1:15" ht="13.8" thickBot="1" x14ac:dyDescent="0.3">
      <c r="A176" s="97" t="s">
        <v>44</v>
      </c>
      <c r="B176" s="346" t="str">
        <f ca="1">IF(B175&gt;0,IFERROR(+B175-B174,""),"")</f>
        <v/>
      </c>
      <c r="C176" s="347"/>
      <c r="D176" s="346" t="str">
        <f ca="1">IF(D175&gt;0,IFERROR(+D175-D174,""),"")</f>
        <v/>
      </c>
      <c r="E176" s="347"/>
      <c r="F176" s="97" t="s">
        <v>44</v>
      </c>
      <c r="G176" s="346" t="str">
        <f ca="1">IF(G175&gt;0,IFERROR(+G175-G174,""),"")</f>
        <v/>
      </c>
      <c r="H176" s="347"/>
      <c r="I176" s="346" t="str">
        <f ca="1">IF(I175&gt;0,IFERROR(+I175-I174,""),"")</f>
        <v/>
      </c>
      <c r="J176" s="347"/>
      <c r="K176" s="97" t="s">
        <v>44</v>
      </c>
      <c r="L176" s="346" t="str">
        <f ca="1">IF(L175&gt;0,IFERROR(+L175-L174,""),"")</f>
        <v/>
      </c>
      <c r="M176" s="347"/>
      <c r="N176" s="346" t="str">
        <f ca="1">IF(N175&gt;0,IFERROR(+N175-N174,""),"")</f>
        <v/>
      </c>
      <c r="O176" s="347"/>
    </row>
    <row r="177" spans="1:15" s="101" customFormat="1" ht="13.8" thickBot="1" x14ac:dyDescent="0.3">
      <c r="A177" s="98" t="s">
        <v>45</v>
      </c>
      <c r="B177" s="342" t="str">
        <f ca="1">'Udregning af resultater'!E70</f>
        <v/>
      </c>
      <c r="C177" s="343"/>
      <c r="D177" s="344" t="str">
        <f ca="1">'Udregning af resultater'!E112</f>
        <v/>
      </c>
      <c r="E177" s="345"/>
      <c r="F177" s="99" t="s">
        <v>45</v>
      </c>
      <c r="G177" s="342" t="str">
        <f ca="1">'Udregning af resultater'!E71</f>
        <v/>
      </c>
      <c r="H177" s="343"/>
      <c r="I177" s="344" t="str">
        <f ca="1">'Udregning af resultater'!E113</f>
        <v/>
      </c>
      <c r="J177" s="345"/>
      <c r="K177" s="100" t="s">
        <v>45</v>
      </c>
      <c r="L177" s="342" t="str">
        <f ca="1">'Udregning af resultater'!E72</f>
        <v/>
      </c>
      <c r="M177" s="343"/>
      <c r="N177" s="344" t="str">
        <f ca="1">'Udregning af resultater'!E114</f>
        <v/>
      </c>
      <c r="O177" s="345"/>
    </row>
    <row r="178" spans="1:15" x14ac:dyDescent="0.25">
      <c r="A178" s="67"/>
      <c r="B178" s="68"/>
      <c r="C178" s="68"/>
      <c r="D178" s="68"/>
      <c r="E178" s="68"/>
      <c r="F178" s="67"/>
      <c r="G178" s="68"/>
      <c r="H178" s="68"/>
      <c r="I178" s="68"/>
      <c r="J178" s="68"/>
      <c r="K178" s="67"/>
      <c r="L178" s="68"/>
      <c r="M178" s="68"/>
      <c r="N178" s="68"/>
      <c r="O178" s="68"/>
    </row>
    <row r="179" spans="1:15" ht="13.8" thickBot="1" x14ac:dyDescent="0.3">
      <c r="A179" s="103"/>
      <c r="B179" s="104"/>
      <c r="C179" s="104"/>
      <c r="D179" s="104"/>
      <c r="E179" s="104"/>
      <c r="F179" s="103"/>
      <c r="G179" s="104"/>
      <c r="H179" s="104"/>
      <c r="I179" s="104"/>
      <c r="J179" s="104"/>
      <c r="K179" s="103"/>
      <c r="L179" s="104"/>
      <c r="M179" s="104"/>
      <c r="N179" s="104"/>
      <c r="O179" s="104"/>
    </row>
    <row r="180" spans="1:15" x14ac:dyDescent="0.25">
      <c r="A180" s="69" t="s">
        <v>33</v>
      </c>
      <c r="B180" s="70" t="s">
        <v>34</v>
      </c>
      <c r="C180" s="71" t="s">
        <v>35</v>
      </c>
      <c r="D180" s="72">
        <v>28</v>
      </c>
      <c r="E180" s="73"/>
      <c r="F180" s="69" t="s">
        <v>33</v>
      </c>
      <c r="G180" s="70" t="s">
        <v>34</v>
      </c>
      <c r="H180" s="71" t="s">
        <v>35</v>
      </c>
      <c r="I180" s="72">
        <v>29</v>
      </c>
      <c r="J180" s="73"/>
      <c r="K180" s="69" t="s">
        <v>33</v>
      </c>
      <c r="L180" s="70" t="s">
        <v>34</v>
      </c>
      <c r="M180" s="71" t="s">
        <v>35</v>
      </c>
      <c r="N180" s="72">
        <v>30</v>
      </c>
      <c r="O180" s="73"/>
    </row>
    <row r="181" spans="1:15" x14ac:dyDescent="0.25">
      <c r="A181" s="74" t="s">
        <v>13</v>
      </c>
      <c r="B181" s="105" t="str">
        <f ca="1">'Udregning af resultater'!O30</f>
        <v/>
      </c>
      <c r="C181" s="76"/>
      <c r="D181" s="76"/>
      <c r="E181" s="77"/>
      <c r="F181" s="74" t="s">
        <v>13</v>
      </c>
      <c r="G181" s="75" t="str">
        <f ca="1">'Udregning af resultater'!O31</f>
        <v/>
      </c>
      <c r="H181" s="76"/>
      <c r="I181" s="76"/>
      <c r="J181" s="77"/>
      <c r="K181" s="74" t="s">
        <v>13</v>
      </c>
      <c r="L181" s="75" t="str">
        <f ca="1">'Udregning af resultater'!O32</f>
        <v/>
      </c>
      <c r="M181" s="76"/>
      <c r="N181" s="76"/>
      <c r="O181" s="77"/>
    </row>
    <row r="182" spans="1:15" ht="13.8" thickBot="1" x14ac:dyDescent="0.3">
      <c r="A182" s="78" t="s">
        <v>36</v>
      </c>
      <c r="B182" s="352" t="s">
        <v>37</v>
      </c>
      <c r="C182" s="352"/>
      <c r="D182" s="352" t="s">
        <v>38</v>
      </c>
      <c r="E182" s="352"/>
      <c r="F182" s="78" t="s">
        <v>36</v>
      </c>
      <c r="G182" s="352" t="s">
        <v>37</v>
      </c>
      <c r="H182" s="352"/>
      <c r="I182" s="352" t="s">
        <v>38</v>
      </c>
      <c r="J182" s="352"/>
      <c r="K182" s="78" t="s">
        <v>36</v>
      </c>
      <c r="L182" s="352" t="s">
        <v>37</v>
      </c>
      <c r="M182" s="352"/>
      <c r="N182" s="352" t="s">
        <v>38</v>
      </c>
      <c r="O182" s="352"/>
    </row>
    <row r="183" spans="1:15" x14ac:dyDescent="0.25">
      <c r="A183" s="83" t="s">
        <v>39</v>
      </c>
      <c r="B183" s="80"/>
      <c r="C183" s="81"/>
      <c r="D183" s="80"/>
      <c r="E183" s="81"/>
      <c r="F183" s="83" t="s">
        <v>39</v>
      </c>
      <c r="G183" s="80"/>
      <c r="H183" s="81"/>
      <c r="I183" s="80"/>
      <c r="J183" s="81"/>
      <c r="K183" s="83" t="s">
        <v>39</v>
      </c>
      <c r="L183" s="80"/>
      <c r="M183" s="81"/>
      <c r="N183" s="80"/>
      <c r="O183" s="81"/>
    </row>
    <row r="184" spans="1:15" x14ac:dyDescent="0.25">
      <c r="A184" s="83"/>
      <c r="B184" s="85"/>
      <c r="C184" s="86"/>
      <c r="D184" s="85"/>
      <c r="E184" s="86"/>
      <c r="F184" s="83"/>
      <c r="G184" s="85"/>
      <c r="H184" s="86"/>
      <c r="I184" s="85"/>
      <c r="J184" s="86"/>
      <c r="K184" s="83"/>
      <c r="L184" s="85"/>
      <c r="M184" s="86"/>
      <c r="N184" s="85"/>
      <c r="O184" s="86"/>
    </row>
    <row r="185" spans="1:15" x14ac:dyDescent="0.25">
      <c r="A185" s="89"/>
      <c r="B185" s="85"/>
      <c r="C185" s="86"/>
      <c r="D185" s="85"/>
      <c r="E185" s="86"/>
      <c r="F185" s="89"/>
      <c r="G185" s="85"/>
      <c r="H185" s="86"/>
      <c r="I185" s="85"/>
      <c r="J185" s="86"/>
      <c r="K185" s="89"/>
      <c r="L185" s="85"/>
      <c r="M185" s="86"/>
      <c r="N185" s="85"/>
      <c r="O185" s="86"/>
    </row>
    <row r="186" spans="1:15" ht="13.8" thickBot="1" x14ac:dyDescent="0.3">
      <c r="A186" s="89"/>
      <c r="B186" s="91"/>
      <c r="C186" s="92"/>
      <c r="D186" s="91"/>
      <c r="E186" s="92"/>
      <c r="F186" s="89"/>
      <c r="G186" s="91"/>
      <c r="H186" s="92"/>
      <c r="I186" s="91"/>
      <c r="J186" s="92"/>
      <c r="K186" s="89"/>
      <c r="L186" s="91"/>
      <c r="M186" s="92"/>
      <c r="N186" s="91"/>
      <c r="O186" s="92"/>
    </row>
    <row r="187" spans="1:15" x14ac:dyDescent="0.25">
      <c r="A187" s="93" t="s">
        <v>40</v>
      </c>
      <c r="B187" s="94">
        <f>MROUND(MIN(B183:C186),0.5)</f>
        <v>0</v>
      </c>
      <c r="C187" s="95">
        <f>MROUND(MAX(B183:C186),0.5)</f>
        <v>0</v>
      </c>
      <c r="D187" s="94">
        <f>MROUND(MIN(D183:E186),0.5)</f>
        <v>0</v>
      </c>
      <c r="E187" s="95">
        <f>MROUND(MAX(D183:E186),0.5)</f>
        <v>0</v>
      </c>
      <c r="F187" s="93" t="s">
        <v>40</v>
      </c>
      <c r="G187" s="94">
        <f>MROUND(MIN(G183:H186),0.5)</f>
        <v>0</v>
      </c>
      <c r="H187" s="95">
        <f>MROUND(MAX(G183:H186),0.5)</f>
        <v>0</v>
      </c>
      <c r="I187" s="94">
        <f>MROUND(MIN(I183:J186),0.5)</f>
        <v>0</v>
      </c>
      <c r="J187" s="95">
        <f>MROUND(MAX(I183:J186),0.5)</f>
        <v>0</v>
      </c>
      <c r="K187" s="93" t="s">
        <v>40</v>
      </c>
      <c r="L187" s="94">
        <f>MROUND(MIN(L183:M186),0.5)</f>
        <v>0</v>
      </c>
      <c r="M187" s="95">
        <f>MROUND(MAX(L183:M186),0.5)</f>
        <v>0</v>
      </c>
      <c r="N187" s="94">
        <f>MROUND(MIN(N183:O186),0.5)</f>
        <v>0</v>
      </c>
      <c r="O187" s="95">
        <f>MROUND(MAX(N183:O186),0.5)</f>
        <v>0</v>
      </c>
    </row>
    <row r="188" spans="1:15" x14ac:dyDescent="0.25">
      <c r="A188" s="96" t="s">
        <v>41</v>
      </c>
      <c r="B188" s="350">
        <f>MROUND(B183, 0.5)+MROUND(B184, 0.5)+MROUND(B185, 0.5)+MROUND(B186, 0.5)+MROUND(C183, 0.5)+MROUND(C184, 0.5)+MROUND(C185, 0.5)+MROUND(C186, 0.5)-MROUND(B187,0.5)-MROUND(C187,0.5)</f>
        <v>0</v>
      </c>
      <c r="C188" s="351"/>
      <c r="D188" s="350">
        <f>MROUND(D183, 0.5)+MROUND(D184, 0.5)+MROUND(D185, 0.5)+MROUND(D186, 0.5)+MROUND(E183, 0.5)+MROUND(E184, 0.5)+MROUND(E185, 0.5)+MROUND(E186, 0.5)-MROUND(D187,0.5)-MROUND(E187,0.5)</f>
        <v>0</v>
      </c>
      <c r="E188" s="351"/>
      <c r="F188" s="96" t="s">
        <v>41</v>
      </c>
      <c r="G188" s="350">
        <f>MROUND(G183, 0.5)+MROUND(G184, 0.5)+MROUND(G185, 0.5)+MROUND(G186, 0.5)+MROUND(H183, 0.5)+MROUND(H184, 0.5)+MROUND(H185, 0.5)+MROUND(H186, 0.5)-MROUND(G187,0.5)-MROUND(H187,0.5)</f>
        <v>0</v>
      </c>
      <c r="H188" s="351"/>
      <c r="I188" s="350">
        <f>MROUND(I183, 0.5)+MROUND(I184, 0.5)+MROUND(I185, 0.5)+MROUND(I186, 0.5)+MROUND(J183, 0.5)+MROUND(J184, 0.5)+MROUND(J185, 0.5)+MROUND(J186, 0.5)-MROUND(I187,0.5)-MROUND(J187,0.5)</f>
        <v>0</v>
      </c>
      <c r="J188" s="351"/>
      <c r="K188" s="96" t="s">
        <v>41</v>
      </c>
      <c r="L188" s="350">
        <f>MROUND(L183, 0.5)+MROUND(L184, 0.5)+MROUND(L185, 0.5)+MROUND(L186, 0.5)+MROUND(M183, 0.5)+MROUND(M184, 0.5)+MROUND(M185, 0.5)+MROUND(M186, 0.5)-MROUND(L187,0.5)-MROUND(M187,0.5)</f>
        <v>0</v>
      </c>
      <c r="M188" s="351"/>
      <c r="N188" s="350">
        <f>MROUND(N183, 0.5)+MROUND(N184, 0.5)+MROUND(N185, 0.5)+MROUND(N186, 0.5)+MROUND(O183, 0.5)+MROUND(O184, 0.5)+MROUND(O185, 0.5)+MROUND(O186, 0.5)-MROUND(N187,0.5)-MROUND(O187,0.5)</f>
        <v>0</v>
      </c>
      <c r="O188" s="351"/>
    </row>
    <row r="189" spans="1:15" x14ac:dyDescent="0.25">
      <c r="A189" s="78" t="s">
        <v>42</v>
      </c>
      <c r="B189" s="350">
        <f>+B188/6</f>
        <v>0</v>
      </c>
      <c r="C189" s="351"/>
      <c r="D189" s="350">
        <f>+D188/6</f>
        <v>0</v>
      </c>
      <c r="E189" s="351"/>
      <c r="F189" s="78" t="s">
        <v>42</v>
      </c>
      <c r="G189" s="350">
        <f>+G188/6</f>
        <v>0</v>
      </c>
      <c r="H189" s="351"/>
      <c r="I189" s="350">
        <f>+I188/6</f>
        <v>0</v>
      </c>
      <c r="J189" s="351"/>
      <c r="K189" s="78" t="s">
        <v>42</v>
      </c>
      <c r="L189" s="350">
        <f>+L188/6</f>
        <v>0</v>
      </c>
      <c r="M189" s="351"/>
      <c r="N189" s="350">
        <f>+N188/6</f>
        <v>0</v>
      </c>
      <c r="O189" s="351"/>
    </row>
    <row r="190" spans="1:15" x14ac:dyDescent="0.25">
      <c r="A190" s="97" t="s">
        <v>43</v>
      </c>
      <c r="B190" s="348" t="str">
        <f ca="1">'Udregning af resultater'!X30</f>
        <v/>
      </c>
      <c r="C190" s="349"/>
      <c r="D190" s="350" t="str">
        <f ca="1">'Udregning af resultater'!Z30</f>
        <v/>
      </c>
      <c r="E190" s="351"/>
      <c r="F190" s="97" t="s">
        <v>43</v>
      </c>
      <c r="G190" s="348" t="str">
        <f ca="1">'Udregning af resultater'!X31</f>
        <v/>
      </c>
      <c r="H190" s="349"/>
      <c r="I190" s="350" t="str">
        <f ca="1">'Udregning af resultater'!Z31</f>
        <v/>
      </c>
      <c r="J190" s="351"/>
      <c r="K190" s="97" t="s">
        <v>43</v>
      </c>
      <c r="L190" s="348" t="str">
        <f ca="1">'Udregning af resultater'!X32</f>
        <v/>
      </c>
      <c r="M190" s="349"/>
      <c r="N190" s="350" t="str">
        <f ca="1">'Udregning af resultater'!Z32</f>
        <v/>
      </c>
      <c r="O190" s="351"/>
    </row>
    <row r="191" spans="1:15" ht="13.8" thickBot="1" x14ac:dyDescent="0.3">
      <c r="A191" s="97" t="s">
        <v>44</v>
      </c>
      <c r="B191" s="346" t="str">
        <f ca="1">IF(B190&gt;0,IFERROR(+B190-B189,""),"")</f>
        <v/>
      </c>
      <c r="C191" s="347"/>
      <c r="D191" s="346" t="str">
        <f ca="1">IF(D190&gt;0,IFERROR(+D190-D189,""),"")</f>
        <v/>
      </c>
      <c r="E191" s="347"/>
      <c r="F191" s="97" t="s">
        <v>44</v>
      </c>
      <c r="G191" s="346" t="str">
        <f ca="1">IF(G190&gt;0,IFERROR(+G190-G189,""),"")</f>
        <v/>
      </c>
      <c r="H191" s="347"/>
      <c r="I191" s="346" t="str">
        <f ca="1">IF(I190&gt;0,IFERROR(+I190-I189,""),"")</f>
        <v/>
      </c>
      <c r="J191" s="347"/>
      <c r="K191" s="97" t="s">
        <v>44</v>
      </c>
      <c r="L191" s="346" t="str">
        <f ca="1">IF(L190&gt;0,IFERROR(+L190-L189,""),"")</f>
        <v/>
      </c>
      <c r="M191" s="347"/>
      <c r="N191" s="346" t="str">
        <f ca="1">IF(N190&gt;0,IFERROR(+N190-N189,""),"")</f>
        <v/>
      </c>
      <c r="O191" s="347"/>
    </row>
    <row r="192" spans="1:15" s="101" customFormat="1" ht="13.8" thickBot="1" x14ac:dyDescent="0.3">
      <c r="A192" s="100" t="s">
        <v>45</v>
      </c>
      <c r="B192" s="342" t="str">
        <f ca="1">'Udregning af resultater'!E73</f>
        <v/>
      </c>
      <c r="C192" s="343"/>
      <c r="D192" s="344" t="str">
        <f ca="1">'Udregning af resultater'!E115</f>
        <v/>
      </c>
      <c r="E192" s="345"/>
      <c r="F192" s="100" t="s">
        <v>45</v>
      </c>
      <c r="G192" s="342" t="str">
        <f ca="1">'Udregning af resultater'!E74</f>
        <v/>
      </c>
      <c r="H192" s="343"/>
      <c r="I192" s="344" t="str">
        <f ca="1">'Udregning af resultater'!E116</f>
        <v/>
      </c>
      <c r="J192" s="345"/>
      <c r="K192" s="100" t="s">
        <v>45</v>
      </c>
      <c r="L192" s="342" t="str">
        <f ca="1">'Udregning af resultater'!E75</f>
        <v/>
      </c>
      <c r="M192" s="343"/>
      <c r="N192" s="344" t="str">
        <f ca="1">'Udregning af resultater'!E117</f>
        <v/>
      </c>
      <c r="O192" s="345"/>
    </row>
    <row r="193" spans="1:15" x14ac:dyDescent="0.25">
      <c r="A193" s="341" t="s">
        <v>34</v>
      </c>
      <c r="B193" s="341"/>
      <c r="C193" s="341"/>
      <c r="F193" s="341" t="s">
        <v>50</v>
      </c>
      <c r="G193" s="341"/>
      <c r="H193" s="341"/>
    </row>
    <row r="200" spans="1:15" ht="16.2" thickBot="1" x14ac:dyDescent="0.35">
      <c r="A200" s="356" t="s">
        <v>31</v>
      </c>
      <c r="B200" s="356"/>
      <c r="D200" s="61" t="s">
        <v>12</v>
      </c>
      <c r="E200" s="355" t="str">
        <f>IF(ISBLANK(Hovedmenu!$B$14),"",Hovedmenu!$B$14)</f>
        <v/>
      </c>
      <c r="F200" s="355"/>
      <c r="H200" s="61" t="s">
        <v>23</v>
      </c>
      <c r="J200" s="62" t="str">
        <f>IF(ISBLANK(Hovedmenu!$E$14),"",Hovedmenu!$E$14)</f>
        <v/>
      </c>
      <c r="K200" s="63"/>
    </row>
    <row r="202" spans="1:15" ht="13.8" thickBot="1" x14ac:dyDescent="0.3">
      <c r="A202" s="353" t="str">
        <f>$A$3</f>
        <v>Stubjordspløjning</v>
      </c>
      <c r="B202" s="353"/>
      <c r="C202" s="353"/>
      <c r="D202" s="61" t="s">
        <v>22</v>
      </c>
      <c r="E202" s="354" t="str">
        <f>IF(ISBLANK(Hovedmenu!$H$14),"",Hovedmenu!$H$14)</f>
        <v/>
      </c>
      <c r="F202" s="355"/>
      <c r="H202" s="61" t="s">
        <v>32</v>
      </c>
      <c r="J202" s="63"/>
      <c r="K202" s="63"/>
      <c r="L202" s="106"/>
    </row>
    <row r="203" spans="1:15" x14ac:dyDescent="0.25">
      <c r="A203" s="66"/>
      <c r="B203" s="66"/>
      <c r="C203" s="66"/>
      <c r="E203" s="67"/>
      <c r="F203" s="68"/>
      <c r="J203" s="67" t="str">
        <f>IF(ISBLANK(Hovedmenu!$F$16),"",Hovedmenu!$F$16)</f>
        <v/>
      </c>
      <c r="K203" s="67"/>
    </row>
    <row r="204" spans="1:15" ht="13.8" thickBot="1" x14ac:dyDescent="0.3"/>
    <row r="205" spans="1:15" x14ac:dyDescent="0.25">
      <c r="A205" s="69" t="s">
        <v>33</v>
      </c>
      <c r="B205" s="70" t="s">
        <v>34</v>
      </c>
      <c r="C205" s="71" t="s">
        <v>35</v>
      </c>
      <c r="D205" s="72">
        <v>31</v>
      </c>
      <c r="E205" s="73"/>
      <c r="F205" s="69" t="s">
        <v>33</v>
      </c>
      <c r="G205" s="70" t="s">
        <v>34</v>
      </c>
      <c r="H205" s="71" t="s">
        <v>35</v>
      </c>
      <c r="I205" s="72">
        <v>32</v>
      </c>
      <c r="J205" s="73"/>
      <c r="K205" s="69" t="s">
        <v>33</v>
      </c>
      <c r="L205" s="70" t="s">
        <v>34</v>
      </c>
      <c r="M205" s="71" t="s">
        <v>35</v>
      </c>
      <c r="N205" s="72">
        <v>33</v>
      </c>
      <c r="O205" s="73"/>
    </row>
    <row r="206" spans="1:15" x14ac:dyDescent="0.25">
      <c r="A206" s="74" t="s">
        <v>13</v>
      </c>
      <c r="B206" s="75" t="str">
        <f ca="1">'Udregning af resultater'!O33</f>
        <v/>
      </c>
      <c r="C206" s="76"/>
      <c r="D206" s="76"/>
      <c r="E206" s="77"/>
      <c r="F206" s="74" t="s">
        <v>13</v>
      </c>
      <c r="G206" s="75" t="str">
        <f ca="1">'Udregning af resultater'!O34</f>
        <v/>
      </c>
      <c r="H206" s="76"/>
      <c r="I206" s="76"/>
      <c r="J206" s="77"/>
      <c r="K206" s="74" t="s">
        <v>13</v>
      </c>
      <c r="L206" s="75" t="str">
        <f ca="1">'Udregning af resultater'!O35</f>
        <v/>
      </c>
      <c r="M206" s="76"/>
      <c r="N206" s="76"/>
      <c r="O206" s="77"/>
    </row>
    <row r="207" spans="1:15" ht="13.8" thickBot="1" x14ac:dyDescent="0.3">
      <c r="A207" s="78" t="s">
        <v>36</v>
      </c>
      <c r="B207" s="352" t="s">
        <v>37</v>
      </c>
      <c r="C207" s="352"/>
      <c r="D207" s="352" t="s">
        <v>38</v>
      </c>
      <c r="E207" s="352"/>
      <c r="F207" s="78" t="s">
        <v>36</v>
      </c>
      <c r="G207" s="352" t="s">
        <v>37</v>
      </c>
      <c r="H207" s="352"/>
      <c r="I207" s="352" t="s">
        <v>38</v>
      </c>
      <c r="J207" s="352"/>
      <c r="K207" s="78" t="s">
        <v>36</v>
      </c>
      <c r="L207" s="352" t="s">
        <v>37</v>
      </c>
      <c r="M207" s="352"/>
      <c r="N207" s="352" t="s">
        <v>38</v>
      </c>
      <c r="O207" s="352"/>
    </row>
    <row r="208" spans="1:15" x14ac:dyDescent="0.25">
      <c r="A208" s="79" t="s">
        <v>39</v>
      </c>
      <c r="B208" s="80"/>
      <c r="C208" s="81"/>
      <c r="D208" s="80"/>
      <c r="E208" s="81"/>
      <c r="F208" s="82" t="s">
        <v>39</v>
      </c>
      <c r="G208" s="80"/>
      <c r="H208" s="81"/>
      <c r="I208" s="80"/>
      <c r="J208" s="81"/>
      <c r="K208" s="83" t="s">
        <v>39</v>
      </c>
      <c r="L208" s="80"/>
      <c r="M208" s="81"/>
      <c r="N208" s="80"/>
      <c r="O208" s="81"/>
    </row>
    <row r="209" spans="1:15" x14ac:dyDescent="0.25">
      <c r="A209" s="84"/>
      <c r="B209" s="85"/>
      <c r="C209" s="86"/>
      <c r="D209" s="85"/>
      <c r="E209" s="86"/>
      <c r="F209" s="82"/>
      <c r="G209" s="85"/>
      <c r="H209" s="86"/>
      <c r="I209" s="85"/>
      <c r="J209" s="86"/>
      <c r="K209" s="83"/>
      <c r="L209" s="85"/>
      <c r="M209" s="86"/>
      <c r="N209" s="85"/>
      <c r="O209" s="86"/>
    </row>
    <row r="210" spans="1:15" x14ac:dyDescent="0.25">
      <c r="A210" s="87"/>
      <c r="B210" s="85"/>
      <c r="C210" s="86"/>
      <c r="D210" s="85"/>
      <c r="E210" s="86"/>
      <c r="F210" s="88"/>
      <c r="G210" s="85"/>
      <c r="H210" s="86"/>
      <c r="I210" s="85"/>
      <c r="J210" s="86"/>
      <c r="K210" s="89"/>
      <c r="L210" s="85"/>
      <c r="M210" s="86"/>
      <c r="N210" s="85"/>
      <c r="O210" s="86"/>
    </row>
    <row r="211" spans="1:15" ht="13.8" thickBot="1" x14ac:dyDescent="0.3">
      <c r="A211" s="87"/>
      <c r="B211" s="91"/>
      <c r="C211" s="92"/>
      <c r="D211" s="91"/>
      <c r="E211" s="92"/>
      <c r="F211" s="88"/>
      <c r="G211" s="91"/>
      <c r="H211" s="92"/>
      <c r="I211" s="91"/>
      <c r="J211" s="92"/>
      <c r="K211" s="89"/>
      <c r="L211" s="91"/>
      <c r="M211" s="92"/>
      <c r="N211" s="91"/>
      <c r="O211" s="92"/>
    </row>
    <row r="212" spans="1:15" x14ac:dyDescent="0.25">
      <c r="A212" s="93" t="s">
        <v>40</v>
      </c>
      <c r="B212" s="94">
        <f>MROUND(MIN(B208:C211),0.5)</f>
        <v>0</v>
      </c>
      <c r="C212" s="95">
        <f>MROUND(MAX(B208:C211),0.5)</f>
        <v>0</v>
      </c>
      <c r="D212" s="94">
        <f>MROUND(MIN(D208:E211),0.5)</f>
        <v>0</v>
      </c>
      <c r="E212" s="95">
        <f>MROUND(MAX(D208:E211),0.5)</f>
        <v>0</v>
      </c>
      <c r="F212" s="93" t="s">
        <v>40</v>
      </c>
      <c r="G212" s="94">
        <f>MROUND(MIN(G208:H211),0.5)</f>
        <v>0</v>
      </c>
      <c r="H212" s="95">
        <f>MROUND(MAX(G208:H211),0.5)</f>
        <v>0</v>
      </c>
      <c r="I212" s="94">
        <f>MROUND(MIN(I208:J211),0.5)</f>
        <v>0</v>
      </c>
      <c r="J212" s="95">
        <f>MROUND(MAX(I208:J211),0.5)</f>
        <v>0</v>
      </c>
      <c r="K212" s="93" t="s">
        <v>40</v>
      </c>
      <c r="L212" s="94">
        <f>MROUND(MIN(L208:M211),0.5)</f>
        <v>0</v>
      </c>
      <c r="M212" s="95">
        <f>MROUND(MAX(L208:M211),0.5)</f>
        <v>0</v>
      </c>
      <c r="N212" s="94">
        <f>MROUND(MIN(N208:O211),0.5)</f>
        <v>0</v>
      </c>
      <c r="O212" s="95">
        <f>MROUND(MAX(N208:O211),0.5)</f>
        <v>0</v>
      </c>
    </row>
    <row r="213" spans="1:15" x14ac:dyDescent="0.25">
      <c r="A213" s="96" t="s">
        <v>41</v>
      </c>
      <c r="B213" s="350">
        <f>MROUND(B208, 0.5)+MROUND(B209, 0.5)+MROUND(B210, 0.5)+MROUND(B211, 0.5)+MROUND(C208, 0.5)+MROUND(C209, 0.5)+MROUND(C210, 0.5)+MROUND(C211, 0.5)-MROUND(B212,0.5)-MROUND(C212,0.5)</f>
        <v>0</v>
      </c>
      <c r="C213" s="351"/>
      <c r="D213" s="350">
        <f>MROUND(D208, 0.5)+MROUND(D209, 0.5)+MROUND(D210, 0.5)+MROUND(D211, 0.5)+MROUND(E208, 0.5)+MROUND(E209, 0.5)+MROUND(E210, 0.5)+MROUND(E211, 0.5)-MROUND(D212,0.5)-MROUND(E212,0.5)</f>
        <v>0</v>
      </c>
      <c r="E213" s="351"/>
      <c r="F213" s="96" t="s">
        <v>41</v>
      </c>
      <c r="G213" s="350">
        <f>MROUND(G208, 0.5)+MROUND(G209, 0.5)+MROUND(G210, 0.5)+MROUND(G211, 0.5)+MROUND(H208, 0.5)+MROUND(H209, 0.5)+MROUND(H210, 0.5)+MROUND(H211, 0.5)-MROUND(G212,0.5)-MROUND(H212,0.5)</f>
        <v>0</v>
      </c>
      <c r="H213" s="351"/>
      <c r="I213" s="350">
        <f>MROUND(I208, 0.5)+MROUND(I209, 0.5)+MROUND(I210, 0.5)+MROUND(I211, 0.5)+MROUND(J208, 0.5)+MROUND(J209, 0.5)+MROUND(J210, 0.5)+MROUND(J211, 0.5)-MROUND(I212,0.5)-MROUND(J212,0.5)</f>
        <v>0</v>
      </c>
      <c r="J213" s="351"/>
      <c r="K213" s="96" t="s">
        <v>41</v>
      </c>
      <c r="L213" s="350">
        <f>MROUND(L208, 0.5)+MROUND(L209, 0.5)+MROUND(L210, 0.5)+MROUND(L211, 0.5)+MROUND(M208, 0.5)+MROUND(M209, 0.5)+MROUND(M210, 0.5)+MROUND(M211, 0.5)-MROUND(L212,0.5)-MROUND(M212,0.5)</f>
        <v>0</v>
      </c>
      <c r="M213" s="351"/>
      <c r="N213" s="350">
        <f>MROUND(N208, 0.5)+MROUND(N209, 0.5)+MROUND(N210, 0.5)+MROUND(N211, 0.5)+MROUND(O208, 0.5)+MROUND(O209, 0.5)+MROUND(O210, 0.5)+MROUND(O211, 0.5)-MROUND(N212,0.5)-MROUND(O212,0.5)</f>
        <v>0</v>
      </c>
      <c r="O213" s="351"/>
    </row>
    <row r="214" spans="1:15" x14ac:dyDescent="0.25">
      <c r="A214" s="78" t="s">
        <v>42</v>
      </c>
      <c r="B214" s="350">
        <f>+B213/6</f>
        <v>0</v>
      </c>
      <c r="C214" s="351"/>
      <c r="D214" s="350">
        <f>+D213/6</f>
        <v>0</v>
      </c>
      <c r="E214" s="351"/>
      <c r="F214" s="78" t="s">
        <v>42</v>
      </c>
      <c r="G214" s="350">
        <f>+G213/6</f>
        <v>0</v>
      </c>
      <c r="H214" s="351"/>
      <c r="I214" s="350">
        <f>+I213/6</f>
        <v>0</v>
      </c>
      <c r="J214" s="351"/>
      <c r="K214" s="78" t="s">
        <v>42</v>
      </c>
      <c r="L214" s="350">
        <f>+L213/6</f>
        <v>0</v>
      </c>
      <c r="M214" s="351"/>
      <c r="N214" s="350">
        <f>+N213/6</f>
        <v>0</v>
      </c>
      <c r="O214" s="351"/>
    </row>
    <row r="215" spans="1:15" x14ac:dyDescent="0.25">
      <c r="A215" s="97" t="s">
        <v>43</v>
      </c>
      <c r="B215" s="348" t="str">
        <f ca="1">'Udregning af resultater'!X33</f>
        <v/>
      </c>
      <c r="C215" s="349"/>
      <c r="D215" s="350" t="str">
        <f ca="1">'Udregning af resultater'!Z33</f>
        <v/>
      </c>
      <c r="E215" s="351"/>
      <c r="F215" s="97" t="s">
        <v>43</v>
      </c>
      <c r="G215" s="348" t="str">
        <f ca="1">'Udregning af resultater'!X34</f>
        <v/>
      </c>
      <c r="H215" s="349"/>
      <c r="I215" s="350" t="str">
        <f ca="1">'Udregning af resultater'!Z34</f>
        <v/>
      </c>
      <c r="J215" s="351"/>
      <c r="K215" s="97" t="s">
        <v>43</v>
      </c>
      <c r="L215" s="348" t="str">
        <f ca="1">'Udregning af resultater'!X35</f>
        <v/>
      </c>
      <c r="M215" s="349"/>
      <c r="N215" s="350" t="str">
        <f ca="1">'Udregning af resultater'!Z35</f>
        <v/>
      </c>
      <c r="O215" s="351"/>
    </row>
    <row r="216" spans="1:15" ht="13.8" thickBot="1" x14ac:dyDescent="0.3">
      <c r="A216" s="97" t="s">
        <v>44</v>
      </c>
      <c r="B216" s="346" t="str">
        <f ca="1">IF(B215&gt;0,IFERROR(+B215-B214,""),"")</f>
        <v/>
      </c>
      <c r="C216" s="347"/>
      <c r="D216" s="346" t="str">
        <f ca="1">IF(D215&gt;0,IFERROR(+D215-D214,""),"")</f>
        <v/>
      </c>
      <c r="E216" s="347"/>
      <c r="F216" s="97" t="s">
        <v>44</v>
      </c>
      <c r="G216" s="346" t="str">
        <f ca="1">IF(G215&gt;0,IFERROR(+G215-G214,""),"")</f>
        <v/>
      </c>
      <c r="H216" s="347"/>
      <c r="I216" s="346" t="str">
        <f ca="1">IF(I215&gt;0,IFERROR(+I215-I214,""),"")</f>
        <v/>
      </c>
      <c r="J216" s="347"/>
      <c r="K216" s="97" t="s">
        <v>44</v>
      </c>
      <c r="L216" s="346" t="str">
        <f ca="1">IF(L215&gt;0,IFERROR(+L215-L214,""),"")</f>
        <v/>
      </c>
      <c r="M216" s="347"/>
      <c r="N216" s="346" t="str">
        <f ca="1">IF(N215&gt;0,IFERROR(+N215-N214,""),"")</f>
        <v/>
      </c>
      <c r="O216" s="347"/>
    </row>
    <row r="217" spans="1:15" s="101" customFormat="1" ht="13.8" thickBot="1" x14ac:dyDescent="0.3">
      <c r="A217" s="98" t="s">
        <v>45</v>
      </c>
      <c r="B217" s="342" t="str">
        <f ca="1">'Udregning af resultater'!E76</f>
        <v/>
      </c>
      <c r="C217" s="343"/>
      <c r="D217" s="344" t="str">
        <f ca="1">'Udregning af resultater'!E118</f>
        <v/>
      </c>
      <c r="E217" s="345"/>
      <c r="F217" s="99" t="s">
        <v>45</v>
      </c>
      <c r="G217" s="342" t="str">
        <f ca="1">'Udregning af resultater'!E77</f>
        <v/>
      </c>
      <c r="H217" s="343"/>
      <c r="I217" s="344" t="str">
        <f ca="1">'Udregning af resultater'!E119</f>
        <v/>
      </c>
      <c r="J217" s="345"/>
      <c r="K217" s="100" t="s">
        <v>45</v>
      </c>
      <c r="L217" s="342" t="str">
        <f ca="1">'Udregning af resultater'!E79</f>
        <v/>
      </c>
      <c r="M217" s="343"/>
      <c r="N217" s="344" t="str">
        <f ca="1">'Udregning af resultater'!E120</f>
        <v/>
      </c>
      <c r="O217" s="345"/>
    </row>
    <row r="218" spans="1:15" x14ac:dyDescent="0.25">
      <c r="A218" s="67"/>
      <c r="B218" s="68"/>
      <c r="C218" s="68"/>
      <c r="D218" s="68"/>
      <c r="E218" s="68"/>
      <c r="F218" s="67"/>
      <c r="G218" s="68"/>
      <c r="H218" s="68"/>
      <c r="I218" s="68"/>
      <c r="J218" s="68"/>
      <c r="K218" s="67"/>
      <c r="L218" s="68"/>
      <c r="M218" s="68"/>
      <c r="N218" s="68"/>
      <c r="O218" s="68"/>
    </row>
    <row r="219" spans="1:15" ht="13.8" thickBot="1" x14ac:dyDescent="0.3">
      <c r="A219" s="103"/>
      <c r="B219" s="104"/>
      <c r="C219" s="104"/>
      <c r="D219" s="104"/>
      <c r="E219" s="104"/>
      <c r="F219" s="103"/>
      <c r="G219" s="104"/>
      <c r="H219" s="104"/>
      <c r="I219" s="104"/>
      <c r="J219" s="104"/>
      <c r="K219" s="103"/>
      <c r="L219" s="104"/>
      <c r="M219" s="104"/>
      <c r="N219" s="104"/>
      <c r="O219" s="104"/>
    </row>
    <row r="220" spans="1:15" x14ac:dyDescent="0.25">
      <c r="A220" s="69" t="s">
        <v>33</v>
      </c>
      <c r="B220" s="70" t="s">
        <v>34</v>
      </c>
      <c r="C220" s="71" t="s">
        <v>35</v>
      </c>
      <c r="D220" s="72">
        <v>34</v>
      </c>
      <c r="E220" s="73"/>
      <c r="F220" s="69" t="s">
        <v>33</v>
      </c>
      <c r="G220" s="70" t="s">
        <v>34</v>
      </c>
      <c r="H220" s="71" t="s">
        <v>35</v>
      </c>
      <c r="I220" s="72">
        <v>35</v>
      </c>
      <c r="J220" s="73"/>
      <c r="K220" s="69" t="s">
        <v>33</v>
      </c>
      <c r="L220" s="70" t="s">
        <v>34</v>
      </c>
      <c r="M220" s="71" t="s">
        <v>35</v>
      </c>
      <c r="N220" s="72">
        <v>36</v>
      </c>
      <c r="O220" s="73"/>
    </row>
    <row r="221" spans="1:15" x14ac:dyDescent="0.25">
      <c r="A221" s="74" t="s">
        <v>13</v>
      </c>
      <c r="B221" s="105" t="str">
        <f ca="1">'Udregning af resultater'!O36</f>
        <v/>
      </c>
      <c r="C221" s="76"/>
      <c r="D221" s="76"/>
      <c r="E221" s="77"/>
      <c r="F221" s="74" t="s">
        <v>13</v>
      </c>
      <c r="G221" s="75" t="str">
        <f ca="1">'Udregning af resultater'!O37</f>
        <v/>
      </c>
      <c r="H221" s="76"/>
      <c r="I221" s="76"/>
      <c r="J221" s="77"/>
      <c r="K221" s="74" t="s">
        <v>13</v>
      </c>
      <c r="L221" s="75" t="str">
        <f ca="1">'Udregning af resultater'!O38</f>
        <v/>
      </c>
      <c r="M221" s="76"/>
      <c r="N221" s="76"/>
      <c r="O221" s="77"/>
    </row>
    <row r="222" spans="1:15" ht="13.8" thickBot="1" x14ac:dyDescent="0.3">
      <c r="A222" s="78" t="s">
        <v>36</v>
      </c>
      <c r="B222" s="352" t="s">
        <v>37</v>
      </c>
      <c r="C222" s="352"/>
      <c r="D222" s="352" t="s">
        <v>38</v>
      </c>
      <c r="E222" s="352"/>
      <c r="F222" s="78" t="s">
        <v>36</v>
      </c>
      <c r="G222" s="352" t="s">
        <v>37</v>
      </c>
      <c r="H222" s="352"/>
      <c r="I222" s="352" t="s">
        <v>38</v>
      </c>
      <c r="J222" s="352"/>
      <c r="K222" s="78" t="s">
        <v>36</v>
      </c>
      <c r="L222" s="352" t="s">
        <v>37</v>
      </c>
      <c r="M222" s="352"/>
      <c r="N222" s="352" t="s">
        <v>38</v>
      </c>
      <c r="O222" s="352"/>
    </row>
    <row r="223" spans="1:15" x14ac:dyDescent="0.25">
      <c r="A223" s="83" t="s">
        <v>39</v>
      </c>
      <c r="B223" s="80"/>
      <c r="C223" s="81"/>
      <c r="D223" s="80"/>
      <c r="E223" s="81"/>
      <c r="F223" s="83" t="s">
        <v>39</v>
      </c>
      <c r="G223" s="80"/>
      <c r="H223" s="81"/>
      <c r="I223" s="80"/>
      <c r="J223" s="81"/>
      <c r="K223" s="83" t="s">
        <v>39</v>
      </c>
      <c r="L223" s="80"/>
      <c r="M223" s="81"/>
      <c r="N223" s="80"/>
      <c r="O223" s="81"/>
    </row>
    <row r="224" spans="1:15" x14ac:dyDescent="0.25">
      <c r="A224" s="83"/>
      <c r="B224" s="85"/>
      <c r="C224" s="86"/>
      <c r="D224" s="85"/>
      <c r="E224" s="86"/>
      <c r="F224" s="83"/>
      <c r="G224" s="85"/>
      <c r="H224" s="86"/>
      <c r="I224" s="85"/>
      <c r="J224" s="86"/>
      <c r="K224" s="83"/>
      <c r="L224" s="85"/>
      <c r="M224" s="86"/>
      <c r="N224" s="85"/>
      <c r="O224" s="86"/>
    </row>
    <row r="225" spans="1:15" x14ac:dyDescent="0.25">
      <c r="A225" s="89"/>
      <c r="B225" s="85"/>
      <c r="C225" s="86"/>
      <c r="D225" s="85"/>
      <c r="E225" s="86"/>
      <c r="F225" s="89"/>
      <c r="G225" s="85"/>
      <c r="H225" s="86"/>
      <c r="I225" s="85"/>
      <c r="J225" s="86"/>
      <c r="K225" s="89"/>
      <c r="L225" s="85"/>
      <c r="M225" s="86"/>
      <c r="N225" s="85"/>
      <c r="O225" s="86"/>
    </row>
    <row r="226" spans="1:15" ht="13.8" thickBot="1" x14ac:dyDescent="0.3">
      <c r="A226" s="89"/>
      <c r="B226" s="91"/>
      <c r="C226" s="92"/>
      <c r="D226" s="91"/>
      <c r="E226" s="92"/>
      <c r="F226" s="89"/>
      <c r="G226" s="91"/>
      <c r="H226" s="92"/>
      <c r="I226" s="91"/>
      <c r="J226" s="92"/>
      <c r="K226" s="89"/>
      <c r="L226" s="91"/>
      <c r="M226" s="92"/>
      <c r="N226" s="91"/>
      <c r="O226" s="92"/>
    </row>
    <row r="227" spans="1:15" x14ac:dyDescent="0.25">
      <c r="A227" s="93" t="s">
        <v>40</v>
      </c>
      <c r="B227" s="94">
        <f>MROUND(MIN(B223:C226),0.5)</f>
        <v>0</v>
      </c>
      <c r="C227" s="95">
        <f>MROUND(MAX(B223:C226),0.5)</f>
        <v>0</v>
      </c>
      <c r="D227" s="94">
        <f>MROUND(MIN(D223:E226),0.5)</f>
        <v>0</v>
      </c>
      <c r="E227" s="95">
        <f>MROUND(MAX(D223:E226),0.5)</f>
        <v>0</v>
      </c>
      <c r="F227" s="93" t="s">
        <v>40</v>
      </c>
      <c r="G227" s="94">
        <f>MROUND(MIN(G223:H226),0.5)</f>
        <v>0</v>
      </c>
      <c r="H227" s="95">
        <f>MROUND(MAX(G223:H226),0.5)</f>
        <v>0</v>
      </c>
      <c r="I227" s="94">
        <f>MROUND(MIN(I223:J226),0.5)</f>
        <v>0</v>
      </c>
      <c r="J227" s="95">
        <f>MROUND(MAX(I223:J226),0.5)</f>
        <v>0</v>
      </c>
      <c r="K227" s="93" t="s">
        <v>40</v>
      </c>
      <c r="L227" s="94">
        <f>MROUND(MIN(L223:M226),0.5)</f>
        <v>0</v>
      </c>
      <c r="M227" s="95">
        <f>MROUND(MAX(L223:M226),0.5)</f>
        <v>0</v>
      </c>
      <c r="N227" s="94">
        <f>MROUND(MIN(N223:O226),0.5)</f>
        <v>0</v>
      </c>
      <c r="O227" s="95">
        <f>MROUND(MAX(N223:O226),0.5)</f>
        <v>0</v>
      </c>
    </row>
    <row r="228" spans="1:15" x14ac:dyDescent="0.25">
      <c r="A228" s="96" t="s">
        <v>41</v>
      </c>
      <c r="B228" s="350">
        <f>MROUND(B223, 0.5)+MROUND(B224, 0.5)+MROUND(B225, 0.5)+MROUND(B226, 0.5)+MROUND(C223, 0.5)+MROUND(C224, 0.5)+MROUND(C225, 0.5)+MROUND(C226, 0.5)-MROUND(B227,0.5)-MROUND(C227,0.5)</f>
        <v>0</v>
      </c>
      <c r="C228" s="351"/>
      <c r="D228" s="350">
        <f>MROUND(D223, 0.5)+MROUND(D224, 0.5)+MROUND(D225, 0.5)+MROUND(D226, 0.5)+MROUND(E223, 0.5)+MROUND(E224, 0.5)+MROUND(E225, 0.5)+MROUND(E226, 0.5)-MROUND(D227,0.5)-MROUND(E227,0.5)</f>
        <v>0</v>
      </c>
      <c r="E228" s="351"/>
      <c r="F228" s="96" t="s">
        <v>41</v>
      </c>
      <c r="G228" s="350">
        <f>MROUND(G223, 0.5)+MROUND(G224, 0.5)+MROUND(G225, 0.5)+MROUND(G226, 0.5)+MROUND(H223, 0.5)+MROUND(H224, 0.5)+MROUND(H225, 0.5)+MROUND(H226, 0.5)-MROUND(G227,0.5)-MROUND(H227,0.5)</f>
        <v>0</v>
      </c>
      <c r="H228" s="351"/>
      <c r="I228" s="350">
        <f>MROUND(I223, 0.5)+MROUND(I224, 0.5)+MROUND(I225, 0.5)+MROUND(I226, 0.5)+MROUND(J223, 0.5)+MROUND(J224, 0.5)+MROUND(J225, 0.5)+MROUND(J226, 0.5)-MROUND(I227,0.5)-MROUND(J227,0.5)</f>
        <v>0</v>
      </c>
      <c r="J228" s="351"/>
      <c r="K228" s="96" t="s">
        <v>41</v>
      </c>
      <c r="L228" s="350">
        <f>MROUND(L223, 0.5)+MROUND(L224, 0.5)+MROUND(L225, 0.5)+MROUND(L226, 0.5)+MROUND(M223, 0.5)+MROUND(M224, 0.5)+MROUND(M225, 0.5)+MROUND(M226, 0.5)-MROUND(L227,0.5)-MROUND(M227,0.5)</f>
        <v>0</v>
      </c>
      <c r="M228" s="351"/>
      <c r="N228" s="350">
        <f>MROUND(N223, 0.5)+MROUND(N224, 0.5)+MROUND(N225, 0.5)+MROUND(N226, 0.5)+MROUND(O223, 0.5)+MROUND(O224, 0.5)+MROUND(O225, 0.5)+MROUND(O226, 0.5)-MROUND(N227,0.5)-MROUND(O227,0.5)</f>
        <v>0</v>
      </c>
      <c r="O228" s="351"/>
    </row>
    <row r="229" spans="1:15" x14ac:dyDescent="0.25">
      <c r="A229" s="78" t="s">
        <v>42</v>
      </c>
      <c r="B229" s="350">
        <f>+B228/6</f>
        <v>0</v>
      </c>
      <c r="C229" s="351"/>
      <c r="D229" s="350">
        <f>+D228/6</f>
        <v>0</v>
      </c>
      <c r="E229" s="351"/>
      <c r="F229" s="78" t="s">
        <v>42</v>
      </c>
      <c r="G229" s="350">
        <f>+G228/6</f>
        <v>0</v>
      </c>
      <c r="H229" s="351"/>
      <c r="I229" s="350">
        <f>+I228/6</f>
        <v>0</v>
      </c>
      <c r="J229" s="351"/>
      <c r="K229" s="78" t="s">
        <v>42</v>
      </c>
      <c r="L229" s="350">
        <f>+L228/6</f>
        <v>0</v>
      </c>
      <c r="M229" s="351"/>
      <c r="N229" s="350">
        <f>+N228/6</f>
        <v>0</v>
      </c>
      <c r="O229" s="351"/>
    </row>
    <row r="230" spans="1:15" x14ac:dyDescent="0.25">
      <c r="A230" s="97" t="s">
        <v>43</v>
      </c>
      <c r="B230" s="348" t="str">
        <f ca="1">'Udregning af resultater'!X36</f>
        <v/>
      </c>
      <c r="C230" s="349"/>
      <c r="D230" s="350" t="str">
        <f ca="1">'Udregning af resultater'!Z36</f>
        <v/>
      </c>
      <c r="E230" s="351"/>
      <c r="F230" s="97" t="s">
        <v>43</v>
      </c>
      <c r="G230" s="348" t="str">
        <f ca="1">'Udregning af resultater'!X37</f>
        <v/>
      </c>
      <c r="H230" s="349"/>
      <c r="I230" s="350" t="str">
        <f ca="1">'Udregning af resultater'!Z37</f>
        <v/>
      </c>
      <c r="J230" s="351"/>
      <c r="K230" s="97" t="s">
        <v>43</v>
      </c>
      <c r="L230" s="348" t="str">
        <f ca="1">'Udregning af resultater'!X38</f>
        <v/>
      </c>
      <c r="M230" s="349"/>
      <c r="N230" s="350" t="str">
        <f ca="1">'Udregning af resultater'!Z38</f>
        <v/>
      </c>
      <c r="O230" s="351"/>
    </row>
    <row r="231" spans="1:15" ht="13.8" thickBot="1" x14ac:dyDescent="0.3">
      <c r="A231" s="97" t="s">
        <v>44</v>
      </c>
      <c r="B231" s="346" t="str">
        <f ca="1">IF(B230&gt;0,IFERROR(+B230-B229,""),"")</f>
        <v/>
      </c>
      <c r="C231" s="347"/>
      <c r="D231" s="346" t="str">
        <f ca="1">IF(D230&gt;0,IFERROR(+D230-D229,""),"")</f>
        <v/>
      </c>
      <c r="E231" s="347"/>
      <c r="F231" s="97" t="s">
        <v>44</v>
      </c>
      <c r="G231" s="346" t="str">
        <f ca="1">IF(G230&gt;0,IFERROR(+G230-G229,""),"")</f>
        <v/>
      </c>
      <c r="H231" s="347"/>
      <c r="I231" s="346" t="str">
        <f ca="1">IF(I230&gt;0,IFERROR(+I230-I229,""),"")</f>
        <v/>
      </c>
      <c r="J231" s="347"/>
      <c r="K231" s="97" t="s">
        <v>44</v>
      </c>
      <c r="L231" s="346" t="str">
        <f ca="1">IF(L230&gt;0,IFERROR(+L230-L229,""),"")</f>
        <v/>
      </c>
      <c r="M231" s="347"/>
      <c r="N231" s="346" t="str">
        <f ca="1">IF(N230&gt;0,IFERROR(+N230-N229,""),"")</f>
        <v/>
      </c>
      <c r="O231" s="347"/>
    </row>
    <row r="232" spans="1:15" s="101" customFormat="1" ht="13.8" thickBot="1" x14ac:dyDescent="0.3">
      <c r="A232" s="100" t="s">
        <v>45</v>
      </c>
      <c r="B232" s="342" t="str">
        <f ca="1">'Udregning af resultater'!E79</f>
        <v/>
      </c>
      <c r="C232" s="343"/>
      <c r="D232" s="344" t="str">
        <f ca="1">'Udregning af resultater'!E121</f>
        <v/>
      </c>
      <c r="E232" s="345"/>
      <c r="F232" s="100" t="s">
        <v>45</v>
      </c>
      <c r="G232" s="342" t="str">
        <f ca="1">'Udregning af resultater'!E80</f>
        <v/>
      </c>
      <c r="H232" s="343"/>
      <c r="I232" s="344" t="str">
        <f ca="1">'Udregning af resultater'!E122</f>
        <v/>
      </c>
      <c r="J232" s="345"/>
      <c r="K232" s="100" t="s">
        <v>45</v>
      </c>
      <c r="L232" s="342" t="str">
        <f ca="1">'Udregning af resultater'!E81</f>
        <v/>
      </c>
      <c r="M232" s="343"/>
      <c r="N232" s="344" t="str">
        <f ca="1">'Udregning af resultater'!E123</f>
        <v/>
      </c>
      <c r="O232" s="345"/>
    </row>
    <row r="233" spans="1:15" x14ac:dyDescent="0.25">
      <c r="A233" s="341" t="s">
        <v>34</v>
      </c>
      <c r="B233" s="341"/>
      <c r="C233" s="341"/>
      <c r="F233" s="341" t="s">
        <v>51</v>
      </c>
      <c r="G233" s="341"/>
      <c r="H233" s="341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1" customWidth="1"/>
    <col min="2" max="5" width="8.6640625" style="61" customWidth="1"/>
    <col min="6" max="6" width="10.6640625" style="61" customWidth="1"/>
    <col min="7" max="10" width="8.6640625" style="61" customWidth="1"/>
    <col min="11" max="11" width="10.6640625" style="61" customWidth="1"/>
    <col min="12" max="15" width="8.6640625" style="61" customWidth="1"/>
    <col min="16" max="255" width="9.109375" style="61" customWidth="1"/>
    <col min="256" max="16384" width="10.6640625" style="61"/>
  </cols>
  <sheetData>
    <row r="1" spans="1:20" ht="16.2" thickBot="1" x14ac:dyDescent="0.35">
      <c r="A1" s="356" t="s">
        <v>31</v>
      </c>
      <c r="B1" s="356"/>
      <c r="D1" s="61" t="s">
        <v>12</v>
      </c>
      <c r="E1" s="355" t="str">
        <f>IF(ISBLANK(Hovedmenu!$B$14),"",Hovedmenu!$B$14)</f>
        <v/>
      </c>
      <c r="F1" s="355"/>
      <c r="H1" s="61" t="s">
        <v>23</v>
      </c>
      <c r="J1" s="62" t="str">
        <f>IF(ISBLANK(Hovedmenu!$E$14),"",Hovedmenu!$E$14)</f>
        <v/>
      </c>
      <c r="K1" s="63"/>
    </row>
    <row r="2" spans="1:20" ht="13.95" customHeight="1" x14ac:dyDescent="0.25">
      <c r="P2" s="64"/>
    </row>
    <row r="3" spans="1:20" ht="13.2" customHeight="1" thickBot="1" x14ac:dyDescent="0.3">
      <c r="A3" s="353" t="s">
        <v>113</v>
      </c>
      <c r="B3" s="353"/>
      <c r="C3" s="353"/>
      <c r="D3" s="61" t="s">
        <v>22</v>
      </c>
      <c r="E3" s="354" t="str">
        <f>IF(ISBLANK(Hovedmenu!$H$14),"",Hovedmenu!$H$14)</f>
        <v/>
      </c>
      <c r="F3" s="355"/>
      <c r="H3" s="61" t="s">
        <v>32</v>
      </c>
      <c r="J3" s="63"/>
      <c r="K3" s="63"/>
      <c r="M3" s="65"/>
    </row>
    <row r="4" spans="1:20" ht="12" customHeight="1" x14ac:dyDescent="0.25">
      <c r="A4" s="66"/>
      <c r="B4" s="66"/>
      <c r="C4" s="66"/>
      <c r="E4" s="67"/>
      <c r="F4" s="68"/>
      <c r="J4" s="67" t="str">
        <f>IF(ISBLANK(Hovedmenu!$F$16),"",Hovedmenu!$F$16)</f>
        <v/>
      </c>
      <c r="K4" s="67"/>
    </row>
    <row r="5" spans="1:20" ht="12" customHeight="1" x14ac:dyDescent="0.25">
      <c r="A5" s="66"/>
      <c r="B5" s="66"/>
      <c r="C5" s="66"/>
      <c r="E5" s="67"/>
      <c r="F5" s="68"/>
      <c r="J5" s="67"/>
      <c r="K5" s="67"/>
    </row>
    <row r="6" spans="1:20" ht="12" customHeight="1" x14ac:dyDescent="0.25">
      <c r="A6" s="66"/>
      <c r="B6" s="66"/>
      <c r="C6" s="66"/>
      <c r="E6" s="67"/>
      <c r="F6" s="68"/>
      <c r="J6" s="67"/>
      <c r="K6" s="67"/>
      <c r="Q6" s="10"/>
    </row>
    <row r="7" spans="1:20" ht="12" customHeight="1" thickBot="1" x14ac:dyDescent="0.3">
      <c r="Q7" s="10"/>
    </row>
    <row r="8" spans="1:20" ht="12" customHeight="1" x14ac:dyDescent="0.25">
      <c r="A8" s="69" t="s">
        <v>33</v>
      </c>
      <c r="B8" s="70" t="s">
        <v>34</v>
      </c>
      <c r="C8" s="71" t="s">
        <v>35</v>
      </c>
      <c r="D8" s="72">
        <v>1</v>
      </c>
      <c r="E8" s="73"/>
      <c r="F8" s="69" t="s">
        <v>33</v>
      </c>
      <c r="G8" s="70" t="s">
        <v>34</v>
      </c>
      <c r="H8" s="71" t="s">
        <v>35</v>
      </c>
      <c r="I8" s="72">
        <v>2</v>
      </c>
      <c r="J8" s="73"/>
      <c r="K8" s="69" t="s">
        <v>33</v>
      </c>
      <c r="L8" s="70" t="s">
        <v>34</v>
      </c>
      <c r="M8" s="71" t="s">
        <v>35</v>
      </c>
      <c r="N8" s="72">
        <v>3</v>
      </c>
      <c r="O8" s="73"/>
      <c r="Q8" s="10"/>
    </row>
    <row r="9" spans="1:20" x14ac:dyDescent="0.25">
      <c r="A9" s="74" t="s">
        <v>13</v>
      </c>
      <c r="B9" s="75" t="str">
        <f ca="1">'Udregning af resultater'!T3</f>
        <v/>
      </c>
      <c r="C9" s="76"/>
      <c r="D9" s="76"/>
      <c r="E9" s="77"/>
      <c r="F9" s="74" t="s">
        <v>13</v>
      </c>
      <c r="G9" s="75" t="str">
        <f ca="1">'Udregning af resultater'!T4</f>
        <v/>
      </c>
      <c r="H9" s="76"/>
      <c r="I9" s="76"/>
      <c r="J9" s="77"/>
      <c r="K9" s="74" t="s">
        <v>13</v>
      </c>
      <c r="L9" s="75" t="str">
        <f ca="1">'Udregning af resultater'!T5</f>
        <v/>
      </c>
      <c r="M9" s="76"/>
      <c r="N9" s="76"/>
      <c r="O9" s="77"/>
      <c r="Q9" s="10"/>
    </row>
    <row r="10" spans="1:20" ht="13.8" thickBot="1" x14ac:dyDescent="0.3">
      <c r="A10" s="78" t="s">
        <v>36</v>
      </c>
      <c r="B10" s="352" t="s">
        <v>37</v>
      </c>
      <c r="C10" s="352"/>
      <c r="D10" s="352" t="s">
        <v>38</v>
      </c>
      <c r="E10" s="352"/>
      <c r="F10" s="78" t="s">
        <v>36</v>
      </c>
      <c r="G10" s="352" t="s">
        <v>37</v>
      </c>
      <c r="H10" s="352"/>
      <c r="I10" s="352" t="s">
        <v>38</v>
      </c>
      <c r="J10" s="352"/>
      <c r="K10" s="78" t="s">
        <v>36</v>
      </c>
      <c r="L10" s="352" t="s">
        <v>37</v>
      </c>
      <c r="M10" s="352"/>
      <c r="N10" s="352" t="s">
        <v>38</v>
      </c>
      <c r="O10" s="352"/>
      <c r="Q10" s="10"/>
    </row>
    <row r="11" spans="1:20" x14ac:dyDescent="0.25">
      <c r="A11" s="79" t="s">
        <v>39</v>
      </c>
      <c r="B11" s="80"/>
      <c r="C11" s="81"/>
      <c r="D11" s="80"/>
      <c r="E11" s="81"/>
      <c r="F11" s="82" t="s">
        <v>39</v>
      </c>
      <c r="G11" s="80"/>
      <c r="H11" s="81"/>
      <c r="I11" s="80"/>
      <c r="J11" s="81"/>
      <c r="K11" s="83" t="s">
        <v>39</v>
      </c>
      <c r="L11" s="80"/>
      <c r="M11" s="81"/>
      <c r="N11" s="80"/>
      <c r="O11" s="81"/>
      <c r="Q11" s="10"/>
      <c r="T11" s="10"/>
    </row>
    <row r="12" spans="1:20" x14ac:dyDescent="0.25">
      <c r="A12" s="84"/>
      <c r="B12" s="85"/>
      <c r="C12" s="86"/>
      <c r="D12" s="85"/>
      <c r="E12" s="86"/>
      <c r="F12" s="82"/>
      <c r="G12" s="85"/>
      <c r="H12" s="86"/>
      <c r="I12" s="85"/>
      <c r="J12" s="86"/>
      <c r="K12" s="83"/>
      <c r="L12" s="85"/>
      <c r="M12" s="86"/>
      <c r="N12" s="85"/>
      <c r="O12" s="86"/>
      <c r="Q12" s="10"/>
      <c r="T12" s="10"/>
    </row>
    <row r="13" spans="1:20" x14ac:dyDescent="0.25">
      <c r="A13" s="87"/>
      <c r="B13" s="85"/>
      <c r="C13" s="86"/>
      <c r="D13" s="85"/>
      <c r="E13" s="86"/>
      <c r="F13" s="88"/>
      <c r="G13" s="85"/>
      <c r="H13" s="86"/>
      <c r="I13" s="85"/>
      <c r="J13" s="86"/>
      <c r="K13" s="89"/>
      <c r="L13" s="85"/>
      <c r="M13" s="86"/>
      <c r="N13" s="85"/>
      <c r="O13" s="86"/>
      <c r="Q13" s="10"/>
      <c r="S13" s="90"/>
      <c r="T13" s="10"/>
    </row>
    <row r="14" spans="1:20" ht="13.8" thickBot="1" x14ac:dyDescent="0.3">
      <c r="A14" s="87"/>
      <c r="B14" s="91"/>
      <c r="C14" s="92"/>
      <c r="D14" s="91"/>
      <c r="E14" s="92"/>
      <c r="F14" s="88"/>
      <c r="G14" s="91"/>
      <c r="H14" s="92"/>
      <c r="I14" s="91"/>
      <c r="J14" s="92"/>
      <c r="K14" s="89"/>
      <c r="L14" s="91"/>
      <c r="M14" s="92"/>
      <c r="N14" s="91"/>
      <c r="O14" s="92"/>
      <c r="Q14" s="10"/>
      <c r="S14" s="90"/>
      <c r="T14" s="10"/>
    </row>
    <row r="15" spans="1:20" x14ac:dyDescent="0.25">
      <c r="A15" s="93" t="s">
        <v>40</v>
      </c>
      <c r="B15" s="94">
        <f>MROUND(MIN(B11:C14),0.5)</f>
        <v>0</v>
      </c>
      <c r="C15" s="95">
        <f>MROUND(MAX(B11:C14),0.5)</f>
        <v>0</v>
      </c>
      <c r="D15" s="94">
        <f>MROUND(MIN(D11:E14),0.5)</f>
        <v>0</v>
      </c>
      <c r="E15" s="95">
        <f>MROUND(MAX(D11:E14),0.5)</f>
        <v>0</v>
      </c>
      <c r="F15" s="93" t="s">
        <v>40</v>
      </c>
      <c r="G15" s="94">
        <f>MROUND(MIN(G11:H14),0.5)</f>
        <v>0</v>
      </c>
      <c r="H15" s="95">
        <f>MROUND(MAX(G11:H14),0.5)</f>
        <v>0</v>
      </c>
      <c r="I15" s="94">
        <f>MROUND(MIN(I11:J14),0.5)</f>
        <v>0</v>
      </c>
      <c r="J15" s="95">
        <f>MROUND(MAX(I11:J14),0.5)</f>
        <v>0</v>
      </c>
      <c r="K15" s="93" t="s">
        <v>40</v>
      </c>
      <c r="L15" s="94">
        <f>MROUND(MIN(L11:M14),0.5)</f>
        <v>0</v>
      </c>
      <c r="M15" s="95">
        <f>MROUND(MAX(L11:M14),0.5)</f>
        <v>0</v>
      </c>
      <c r="N15" s="94">
        <f>MROUND(MIN(N11:O14),0.5)</f>
        <v>0</v>
      </c>
      <c r="O15" s="95">
        <f>MROUND(MAX(N11:O14),0.5)</f>
        <v>0</v>
      </c>
      <c r="Q15" s="10"/>
      <c r="S15" s="90"/>
      <c r="T15" s="10"/>
    </row>
    <row r="16" spans="1:20" x14ac:dyDescent="0.25">
      <c r="A16" s="96" t="s">
        <v>41</v>
      </c>
      <c r="B16" s="350">
        <f>MROUND(B11, 0.5)+MROUND(B12, 0.5)+MROUND(B13, 0.5)+MROUND(B14, 0.5)+MROUND(C11, 0.5)+MROUND(C12, 0.5)+MROUND(C13, 0.5)+MROUND(C14, 0.5)-MROUND(B15,0.5)-MROUND(C15,0.5)</f>
        <v>0</v>
      </c>
      <c r="C16" s="351"/>
      <c r="D16" s="350">
        <f>MROUND(D11, 0.5)+MROUND(D12, 0.5)+MROUND(D13, 0.5)+MROUND(D14, 0.5)+MROUND(E11, 0.5)+MROUND(E12, 0.5)+MROUND(E13, 0.5)+MROUND(E14, 0.5)-MROUND(D15,0.5)-MROUND(E15,0.5)</f>
        <v>0</v>
      </c>
      <c r="E16" s="351"/>
      <c r="F16" s="96" t="s">
        <v>41</v>
      </c>
      <c r="G16" s="350">
        <f>MROUND(G11, 0.5)+MROUND(G12, 0.5)+MROUND(G13, 0.5)+MROUND(G14, 0.5)+MROUND(H11, 0.5)+MROUND(H12, 0.5)+MROUND(H13, 0.5)+MROUND(H14, 0.5)-MROUND(G15,0.5)-MROUND(H15,0.5)</f>
        <v>0</v>
      </c>
      <c r="H16" s="351"/>
      <c r="I16" s="350">
        <f>MROUND(I11, 0.5)+MROUND(I12, 0.5)+MROUND(I13, 0.5)+MROUND(I14, 0.5)+MROUND(J11, 0.5)+MROUND(J12, 0.5)+MROUND(J13, 0.5)+MROUND(J14, 0.5)-MROUND(I15,0.5)-MROUND(J15,0.5)</f>
        <v>0</v>
      </c>
      <c r="J16" s="351"/>
      <c r="K16" s="96" t="s">
        <v>41</v>
      </c>
      <c r="L16" s="350">
        <f>MROUND(L11, 0.5)+MROUND(L12, 0.5)+MROUND(L13, 0.5)+MROUND(L14, 0.5)+MROUND(M11, 0.5)+MROUND(M12, 0.5)+MROUND(M13, 0.5)+MROUND(M14, 0.5)-MROUND(L15,0.5)-MROUND(M15,0.5)</f>
        <v>0</v>
      </c>
      <c r="M16" s="351"/>
      <c r="N16" s="350">
        <f>MROUND(N11, 0.5)+MROUND(N12, 0.5)+MROUND(N13, 0.5)+MROUND(N14, 0.5)+MROUND(O11, 0.5)+MROUND(O12, 0.5)+MROUND(O13, 0.5)+MROUND(O14, 0.5)-MROUND(N15,0.5)-MROUND(O15,0.5)</f>
        <v>0</v>
      </c>
      <c r="O16" s="351"/>
      <c r="Q16" s="10"/>
      <c r="S16" s="90"/>
      <c r="T16" s="10"/>
    </row>
    <row r="17" spans="1:20" x14ac:dyDescent="0.25">
      <c r="A17" s="78" t="s">
        <v>42</v>
      </c>
      <c r="B17" s="350">
        <f>+B16/6</f>
        <v>0</v>
      </c>
      <c r="C17" s="351"/>
      <c r="D17" s="350">
        <f>+D16/6</f>
        <v>0</v>
      </c>
      <c r="E17" s="351"/>
      <c r="F17" s="78" t="s">
        <v>42</v>
      </c>
      <c r="G17" s="350">
        <f>+G16/6</f>
        <v>0</v>
      </c>
      <c r="H17" s="351"/>
      <c r="I17" s="350">
        <f>+I16/6</f>
        <v>0</v>
      </c>
      <c r="J17" s="351"/>
      <c r="K17" s="78" t="s">
        <v>42</v>
      </c>
      <c r="L17" s="350">
        <f>+L16/6</f>
        <v>0</v>
      </c>
      <c r="M17" s="351"/>
      <c r="N17" s="350">
        <f>+N16/6</f>
        <v>0</v>
      </c>
      <c r="O17" s="351"/>
      <c r="Q17" s="10"/>
      <c r="S17" s="90"/>
      <c r="T17" s="10"/>
    </row>
    <row r="18" spans="1:20" x14ac:dyDescent="0.25">
      <c r="A18" s="97" t="s">
        <v>43</v>
      </c>
      <c r="B18" s="348" t="str">
        <f ca="1">'Udregning af resultater'!Y3</f>
        <v/>
      </c>
      <c r="C18" s="349"/>
      <c r="D18" s="350" t="str">
        <f ca="1">'Udregning af resultater'!AA3</f>
        <v/>
      </c>
      <c r="E18" s="351"/>
      <c r="F18" s="97" t="s">
        <v>43</v>
      </c>
      <c r="G18" s="348" t="str">
        <f ca="1">'Udregning af resultater'!Y4</f>
        <v/>
      </c>
      <c r="H18" s="349"/>
      <c r="I18" s="350" t="str">
        <f ca="1">'Udregning af resultater'!AA4</f>
        <v/>
      </c>
      <c r="J18" s="351"/>
      <c r="K18" s="97" t="s">
        <v>43</v>
      </c>
      <c r="L18" s="348" t="str">
        <f ca="1">'Udregning af resultater'!Y5</f>
        <v/>
      </c>
      <c r="M18" s="349"/>
      <c r="N18" s="350" t="str">
        <f ca="1">'Udregning af resultater'!AA5</f>
        <v/>
      </c>
      <c r="O18" s="351"/>
      <c r="Q18" s="10"/>
      <c r="S18" s="90"/>
      <c r="T18" s="10"/>
    </row>
    <row r="19" spans="1:20" ht="13.8" thickBot="1" x14ac:dyDescent="0.3">
      <c r="A19" s="97" t="s">
        <v>44</v>
      </c>
      <c r="B19" s="346" t="str">
        <f ca="1">IF(B18&gt;0,IFERROR(+B18-B17,""),"")</f>
        <v/>
      </c>
      <c r="C19" s="347"/>
      <c r="D19" s="346" t="str">
        <f ca="1">IF(D18&gt;0,IFERROR(+D18-D17,""),"")</f>
        <v/>
      </c>
      <c r="E19" s="347"/>
      <c r="F19" s="97" t="s">
        <v>44</v>
      </c>
      <c r="G19" s="346" t="str">
        <f ca="1">IF(G18&gt;0,IFERROR(+G18-G17,""),"")</f>
        <v/>
      </c>
      <c r="H19" s="347"/>
      <c r="I19" s="346" t="str">
        <f ca="1">IF(I18&gt;0,IFERROR(+I18-I17,""),"")</f>
        <v/>
      </c>
      <c r="J19" s="347"/>
      <c r="K19" s="97" t="s">
        <v>44</v>
      </c>
      <c r="L19" s="346" t="str">
        <f ca="1">IF(L18&gt;0,IFERROR(+L18-L17,""),"")</f>
        <v/>
      </c>
      <c r="M19" s="347"/>
      <c r="N19" s="346" t="str">
        <f ca="1">IF(N18&gt;0,IFERROR(+N18-N17,""),"")</f>
        <v/>
      </c>
      <c r="O19" s="347"/>
      <c r="Q19" s="10"/>
      <c r="S19" s="90"/>
      <c r="T19" s="10"/>
    </row>
    <row r="20" spans="1:20" s="101" customFormat="1" ht="13.8" thickBot="1" x14ac:dyDescent="0.3">
      <c r="A20" s="98" t="s">
        <v>45</v>
      </c>
      <c r="B20" s="342" t="str">
        <f ca="1">'Udregning af resultater'!M46</f>
        <v/>
      </c>
      <c r="C20" s="343"/>
      <c r="D20" s="344" t="str">
        <f ca="1">'Udregning af resultater'!M88</f>
        <v/>
      </c>
      <c r="E20" s="345"/>
      <c r="F20" s="99" t="s">
        <v>45</v>
      </c>
      <c r="G20" s="342" t="str">
        <f ca="1">'Udregning af resultater'!M47</f>
        <v/>
      </c>
      <c r="H20" s="343"/>
      <c r="I20" s="344" t="str">
        <f ca="1">'Udregning af resultater'!M89</f>
        <v/>
      </c>
      <c r="J20" s="345"/>
      <c r="K20" s="100" t="s">
        <v>45</v>
      </c>
      <c r="L20" s="342" t="str">
        <f ca="1">'Udregning af resultater'!M48</f>
        <v/>
      </c>
      <c r="M20" s="343"/>
      <c r="N20" s="344" t="str">
        <f ca="1">'Udregning af resultater'!M90</f>
        <v/>
      </c>
      <c r="O20" s="345"/>
      <c r="S20" s="102"/>
    </row>
    <row r="21" spans="1:20" s="67" customFormat="1" x14ac:dyDescent="0.25">
      <c r="B21" s="68"/>
      <c r="C21" s="68"/>
      <c r="D21" s="68"/>
      <c r="E21" s="68"/>
      <c r="G21" s="68"/>
      <c r="H21" s="68"/>
      <c r="I21" s="68"/>
      <c r="J21" s="68"/>
      <c r="L21" s="68"/>
      <c r="M21" s="68"/>
      <c r="N21" s="68"/>
      <c r="O21" s="68"/>
      <c r="Q21" s="10"/>
      <c r="R21" s="61"/>
      <c r="S21" s="90"/>
      <c r="T21" s="10"/>
    </row>
    <row r="22" spans="1:20" ht="13.8" thickBot="1" x14ac:dyDescent="0.3">
      <c r="A22" s="103"/>
      <c r="B22" s="104"/>
      <c r="C22" s="104"/>
      <c r="D22" s="104"/>
      <c r="E22" s="104"/>
      <c r="F22" s="103"/>
      <c r="G22" s="104"/>
      <c r="H22" s="104"/>
      <c r="I22" s="104"/>
      <c r="J22" s="104"/>
      <c r="K22" s="103"/>
      <c r="L22" s="104"/>
      <c r="M22" s="104"/>
      <c r="N22" s="104"/>
      <c r="O22" s="104"/>
      <c r="Q22" s="10"/>
      <c r="S22" s="90"/>
      <c r="T22" s="10"/>
    </row>
    <row r="23" spans="1:20" x14ac:dyDescent="0.25">
      <c r="A23" s="69" t="s">
        <v>33</v>
      </c>
      <c r="B23" s="70" t="s">
        <v>34</v>
      </c>
      <c r="C23" s="71" t="s">
        <v>35</v>
      </c>
      <c r="D23" s="72">
        <v>4</v>
      </c>
      <c r="E23" s="73"/>
      <c r="F23" s="69" t="s">
        <v>33</v>
      </c>
      <c r="G23" s="70" t="s">
        <v>34</v>
      </c>
      <c r="H23" s="71" t="s">
        <v>35</v>
      </c>
      <c r="I23" s="72">
        <v>5</v>
      </c>
      <c r="J23" s="73"/>
      <c r="K23" s="69" t="s">
        <v>33</v>
      </c>
      <c r="L23" s="70" t="s">
        <v>34</v>
      </c>
      <c r="M23" s="71" t="s">
        <v>35</v>
      </c>
      <c r="N23" s="72">
        <v>6</v>
      </c>
      <c r="O23" s="73"/>
      <c r="Q23" s="10"/>
      <c r="S23" s="90"/>
      <c r="T23" s="10"/>
    </row>
    <row r="24" spans="1:20" x14ac:dyDescent="0.25">
      <c r="A24" s="74" t="s">
        <v>13</v>
      </c>
      <c r="B24" s="105" t="str">
        <f ca="1">'Udregning af resultater'!T6</f>
        <v/>
      </c>
      <c r="C24" s="76"/>
      <c r="D24" s="76"/>
      <c r="E24" s="77"/>
      <c r="F24" s="74" t="s">
        <v>13</v>
      </c>
      <c r="G24" s="75" t="str">
        <f ca="1">'Udregning af resultater'!T7</f>
        <v/>
      </c>
      <c r="H24" s="76"/>
      <c r="I24" s="76"/>
      <c r="J24" s="77"/>
      <c r="K24" s="74" t="s">
        <v>13</v>
      </c>
      <c r="L24" s="75" t="str">
        <f ca="1">'Udregning af resultater'!T8</f>
        <v/>
      </c>
      <c r="M24" s="76"/>
      <c r="N24" s="76"/>
      <c r="O24" s="77"/>
      <c r="Q24" s="10"/>
      <c r="S24" s="90"/>
    </row>
    <row r="25" spans="1:20" ht="13.8" thickBot="1" x14ac:dyDescent="0.3">
      <c r="A25" s="78" t="s">
        <v>36</v>
      </c>
      <c r="B25" s="352" t="s">
        <v>37</v>
      </c>
      <c r="C25" s="352"/>
      <c r="D25" s="352" t="s">
        <v>38</v>
      </c>
      <c r="E25" s="352"/>
      <c r="F25" s="78" t="s">
        <v>36</v>
      </c>
      <c r="G25" s="352" t="s">
        <v>37</v>
      </c>
      <c r="H25" s="352"/>
      <c r="I25" s="352" t="s">
        <v>38</v>
      </c>
      <c r="J25" s="352"/>
      <c r="K25" s="78" t="s">
        <v>36</v>
      </c>
      <c r="L25" s="352" t="s">
        <v>37</v>
      </c>
      <c r="M25" s="352"/>
      <c r="N25" s="352" t="s">
        <v>38</v>
      </c>
      <c r="O25" s="352"/>
      <c r="Q25" s="10"/>
      <c r="S25" s="90"/>
      <c r="T25" s="10"/>
    </row>
    <row r="26" spans="1:20" x14ac:dyDescent="0.25">
      <c r="A26" s="83" t="s">
        <v>39</v>
      </c>
      <c r="B26" s="80"/>
      <c r="C26" s="81"/>
      <c r="D26" s="80"/>
      <c r="E26" s="81"/>
      <c r="F26" s="83" t="s">
        <v>39</v>
      </c>
      <c r="G26" s="80"/>
      <c r="H26" s="81"/>
      <c r="I26" s="80"/>
      <c r="J26" s="81"/>
      <c r="K26" s="83" t="s">
        <v>39</v>
      </c>
      <c r="L26" s="80"/>
      <c r="M26" s="81"/>
      <c r="N26" s="80"/>
      <c r="O26" s="81"/>
      <c r="Q26" s="10"/>
      <c r="S26" s="90"/>
      <c r="T26" s="10"/>
    </row>
    <row r="27" spans="1:20" x14ac:dyDescent="0.25">
      <c r="A27" s="83"/>
      <c r="B27" s="85"/>
      <c r="C27" s="86"/>
      <c r="D27" s="85"/>
      <c r="E27" s="86"/>
      <c r="F27" s="83"/>
      <c r="G27" s="85"/>
      <c r="H27" s="86"/>
      <c r="I27" s="85"/>
      <c r="J27" s="86"/>
      <c r="K27" s="83"/>
      <c r="L27" s="85"/>
      <c r="M27" s="86"/>
      <c r="N27" s="85"/>
      <c r="O27" s="86"/>
      <c r="Q27" s="10"/>
      <c r="S27" s="90"/>
      <c r="T27" s="10"/>
    </row>
    <row r="28" spans="1:20" x14ac:dyDescent="0.25">
      <c r="A28" s="89"/>
      <c r="B28" s="85"/>
      <c r="C28" s="86"/>
      <c r="D28" s="85"/>
      <c r="E28" s="86"/>
      <c r="F28" s="89"/>
      <c r="G28" s="85"/>
      <c r="H28" s="86"/>
      <c r="I28" s="85"/>
      <c r="J28" s="86"/>
      <c r="K28" s="89"/>
      <c r="L28" s="85"/>
      <c r="M28" s="86"/>
      <c r="N28" s="85"/>
      <c r="O28" s="86"/>
      <c r="Q28" s="10"/>
      <c r="S28" s="90"/>
      <c r="T28" s="10"/>
    </row>
    <row r="29" spans="1:20" ht="13.8" thickBot="1" x14ac:dyDescent="0.3">
      <c r="A29" s="89"/>
      <c r="B29" s="91"/>
      <c r="C29" s="92"/>
      <c r="D29" s="91"/>
      <c r="E29" s="92"/>
      <c r="F29" s="89"/>
      <c r="G29" s="91"/>
      <c r="H29" s="92"/>
      <c r="I29" s="91"/>
      <c r="J29" s="92"/>
      <c r="K29" s="89"/>
      <c r="L29" s="91"/>
      <c r="M29" s="92"/>
      <c r="N29" s="91"/>
      <c r="O29" s="92"/>
      <c r="Q29" s="10"/>
      <c r="S29" s="90"/>
      <c r="T29" s="10"/>
    </row>
    <row r="30" spans="1:20" x14ac:dyDescent="0.25">
      <c r="A30" s="93" t="s">
        <v>40</v>
      </c>
      <c r="B30" s="94">
        <f>MROUND(MIN(B26:C29),0.5)</f>
        <v>0</v>
      </c>
      <c r="C30" s="95">
        <f>MROUND(MAX(B26:C29),0.5)</f>
        <v>0</v>
      </c>
      <c r="D30" s="94">
        <f>MROUND(MIN(D26:E29),0.5)</f>
        <v>0</v>
      </c>
      <c r="E30" s="95">
        <f>MROUND(MAX(D26:E29),0.5)</f>
        <v>0</v>
      </c>
      <c r="F30" s="93" t="s">
        <v>40</v>
      </c>
      <c r="G30" s="94">
        <f>MROUND(MIN(G26:H29),0.5)</f>
        <v>0</v>
      </c>
      <c r="H30" s="95">
        <f>MROUND(MAX(G26:H29),0.5)</f>
        <v>0</v>
      </c>
      <c r="I30" s="94">
        <f>MROUND(MIN(I26:J29),0.5)</f>
        <v>0</v>
      </c>
      <c r="J30" s="95">
        <f>MROUND(MAX(I26:J29),0.5)</f>
        <v>0</v>
      </c>
      <c r="K30" s="93" t="s">
        <v>40</v>
      </c>
      <c r="L30" s="94">
        <f>MROUND(MIN(L26:M29),0.5)</f>
        <v>0</v>
      </c>
      <c r="M30" s="95">
        <f>MROUND(MAX(L26:M29),0.5)</f>
        <v>0</v>
      </c>
      <c r="N30" s="94">
        <f>MROUND(MIN(N26:O29),0.5)</f>
        <v>0</v>
      </c>
      <c r="O30" s="95">
        <f>MROUND(MAX(N26:O29),0.5)</f>
        <v>0</v>
      </c>
      <c r="Q30" s="10"/>
      <c r="S30" s="90"/>
      <c r="T30" s="10"/>
    </row>
    <row r="31" spans="1:20" x14ac:dyDescent="0.25">
      <c r="A31" s="96" t="s">
        <v>41</v>
      </c>
      <c r="B31" s="350">
        <f>MROUND(B26, 0.5)+MROUND(B27, 0.5)+MROUND(B28, 0.5)+MROUND(B29, 0.5)+MROUND(C26, 0.5)+MROUND(C27, 0.5)+MROUND(C28, 0.5)+MROUND(C29, 0.5)-MROUND(B30,0.5)-MROUND(C30,0.5)</f>
        <v>0</v>
      </c>
      <c r="C31" s="351"/>
      <c r="D31" s="350">
        <f>MROUND(D26, 0.5)+MROUND(D27, 0.5)+MROUND(D28, 0.5)+MROUND(D29, 0.5)+MROUND(E26, 0.5)+MROUND(E27, 0.5)+MROUND(E28, 0.5)+MROUND(E29, 0.5)-MROUND(D30,0.5)-MROUND(E30,0.5)</f>
        <v>0</v>
      </c>
      <c r="E31" s="351"/>
      <c r="F31" s="96" t="s">
        <v>41</v>
      </c>
      <c r="G31" s="350">
        <f>MROUND(G26, 0.5)+MROUND(G27, 0.5)+MROUND(G28, 0.5)+MROUND(G29, 0.5)+MROUND(H26, 0.5)+MROUND(H27, 0.5)+MROUND(H28, 0.5)+MROUND(H29, 0.5)-MROUND(G30,0.5)-MROUND(H30,0.5)</f>
        <v>0</v>
      </c>
      <c r="H31" s="351"/>
      <c r="I31" s="350">
        <f>MROUND(I26, 0.5)+MROUND(I27, 0.5)+MROUND(I28, 0.5)+MROUND(I29, 0.5)+MROUND(J26, 0.5)+MROUND(J27, 0.5)+MROUND(J28, 0.5)+MROUND(J29, 0.5)-MROUND(I30,0.5)-MROUND(J30,0.5)</f>
        <v>0</v>
      </c>
      <c r="J31" s="351"/>
      <c r="K31" s="96" t="s">
        <v>41</v>
      </c>
      <c r="L31" s="350">
        <f>MROUND(L26, 0.5)+MROUND(L27, 0.5)+MROUND(L28, 0.5)+MROUND(L29, 0.5)+MROUND(M26, 0.5)+MROUND(M27, 0.5)+MROUND(M28, 0.5)+MROUND(M29, 0.5)-MROUND(L30,0.5)-MROUND(M30,0.5)</f>
        <v>0</v>
      </c>
      <c r="M31" s="351"/>
      <c r="N31" s="350">
        <f>MROUND(N26, 0.5)+MROUND(N27, 0.5)+MROUND(N28, 0.5)+MROUND(N29, 0.5)+MROUND(O26, 0.5)+MROUND(O27, 0.5)+MROUND(O28, 0.5)+MROUND(O29, 0.5)-MROUND(N30,0.5)-MROUND(O30,0.5)</f>
        <v>0</v>
      </c>
      <c r="O31" s="351"/>
      <c r="Q31" s="10"/>
      <c r="S31" s="90"/>
      <c r="T31" s="10"/>
    </row>
    <row r="32" spans="1:20" x14ac:dyDescent="0.25">
      <c r="A32" s="78" t="s">
        <v>42</v>
      </c>
      <c r="B32" s="350">
        <f>+B31/6</f>
        <v>0</v>
      </c>
      <c r="C32" s="351"/>
      <c r="D32" s="350">
        <f>+D31/6</f>
        <v>0</v>
      </c>
      <c r="E32" s="351"/>
      <c r="F32" s="78" t="s">
        <v>42</v>
      </c>
      <c r="G32" s="350">
        <f>+G31/6</f>
        <v>0</v>
      </c>
      <c r="H32" s="351"/>
      <c r="I32" s="350">
        <f>+I31/6</f>
        <v>0</v>
      </c>
      <c r="J32" s="351"/>
      <c r="K32" s="78" t="s">
        <v>42</v>
      </c>
      <c r="L32" s="350">
        <f>+L31/6</f>
        <v>0</v>
      </c>
      <c r="M32" s="351"/>
      <c r="N32" s="350">
        <f>+N31/6</f>
        <v>0</v>
      </c>
      <c r="O32" s="351"/>
      <c r="Q32" s="10"/>
      <c r="S32" s="90"/>
      <c r="T32" s="10"/>
    </row>
    <row r="33" spans="1:20" x14ac:dyDescent="0.25">
      <c r="A33" s="97" t="s">
        <v>43</v>
      </c>
      <c r="B33" s="348" t="str">
        <f ca="1">'Udregning af resultater'!Y6</f>
        <v/>
      </c>
      <c r="C33" s="349"/>
      <c r="D33" s="350" t="str">
        <f ca="1">'Udregning af resultater'!AA6</f>
        <v/>
      </c>
      <c r="E33" s="351"/>
      <c r="F33" s="97" t="s">
        <v>43</v>
      </c>
      <c r="G33" s="348" t="str">
        <f ca="1">'Udregning af resultater'!Y7</f>
        <v/>
      </c>
      <c r="H33" s="349"/>
      <c r="I33" s="350" t="str">
        <f ca="1">'Udregning af resultater'!AA7</f>
        <v/>
      </c>
      <c r="J33" s="351"/>
      <c r="K33" s="97" t="s">
        <v>43</v>
      </c>
      <c r="L33" s="348" t="str">
        <f ca="1">'Udregning af resultater'!Y8</f>
        <v/>
      </c>
      <c r="M33" s="349"/>
      <c r="N33" s="350" t="str">
        <f ca="1">'Udregning af resultater'!AA8</f>
        <v/>
      </c>
      <c r="O33" s="351"/>
      <c r="Q33" s="10"/>
      <c r="S33" s="90"/>
      <c r="T33" s="10"/>
    </row>
    <row r="34" spans="1:20" ht="13.8" thickBot="1" x14ac:dyDescent="0.3">
      <c r="A34" s="97" t="s">
        <v>44</v>
      </c>
      <c r="B34" s="346" t="str">
        <f ca="1">IF(B33&gt;0,IFERROR(+B33-B32,""),"")</f>
        <v/>
      </c>
      <c r="C34" s="347"/>
      <c r="D34" s="346" t="str">
        <f ca="1">IF(D33&gt;0,IFERROR(+D33-D32,""),"")</f>
        <v/>
      </c>
      <c r="E34" s="347"/>
      <c r="F34" s="97" t="s">
        <v>44</v>
      </c>
      <c r="G34" s="346" t="str">
        <f ca="1">IF(G33&gt;0,IFERROR(+G33-G32,""),"")</f>
        <v/>
      </c>
      <c r="H34" s="347"/>
      <c r="I34" s="346" t="str">
        <f ca="1">IF(I33&gt;0,IFERROR(+I33-I32,""),"")</f>
        <v/>
      </c>
      <c r="J34" s="347"/>
      <c r="K34" s="97" t="s">
        <v>44</v>
      </c>
      <c r="L34" s="346" t="str">
        <f ca="1">IF(L33&gt;0,IFERROR(+L33-L32,""),"")</f>
        <v/>
      </c>
      <c r="M34" s="347"/>
      <c r="N34" s="346" t="str">
        <f ca="1">IF(N33&gt;0,IFERROR(+N33-N32,""),"")</f>
        <v/>
      </c>
      <c r="O34" s="347"/>
      <c r="Q34" s="10"/>
      <c r="S34" s="90"/>
      <c r="T34" s="10"/>
    </row>
    <row r="35" spans="1:20" s="101" customFormat="1" ht="13.8" thickBot="1" x14ac:dyDescent="0.3">
      <c r="A35" s="100" t="s">
        <v>45</v>
      </c>
      <c r="B35" s="342" t="str">
        <f ca="1">'Udregning af resultater'!M49</f>
        <v/>
      </c>
      <c r="C35" s="343"/>
      <c r="D35" s="344" t="str">
        <f ca="1">'Udregning af resultater'!M91</f>
        <v/>
      </c>
      <c r="E35" s="345"/>
      <c r="F35" s="100" t="s">
        <v>45</v>
      </c>
      <c r="G35" s="342" t="str">
        <f ca="1">'Udregning af resultater'!M50</f>
        <v/>
      </c>
      <c r="H35" s="343"/>
      <c r="I35" s="344" t="str">
        <f ca="1">'Udregning af resultater'!M92</f>
        <v/>
      </c>
      <c r="J35" s="345"/>
      <c r="K35" s="100" t="s">
        <v>45</v>
      </c>
      <c r="L35" s="342" t="str">
        <f ca="1">'Udregning af resultater'!M51</f>
        <v/>
      </c>
      <c r="M35" s="343"/>
      <c r="N35" s="344" t="str">
        <f ca="1">'Udregning af resultater'!M93</f>
        <v/>
      </c>
      <c r="O35" s="345"/>
      <c r="S35" s="102"/>
    </row>
    <row r="36" spans="1:20" x14ac:dyDescent="0.25">
      <c r="A36" s="341" t="s">
        <v>34</v>
      </c>
      <c r="B36" s="341"/>
      <c r="C36" s="341"/>
      <c r="F36" s="341" t="s">
        <v>46</v>
      </c>
      <c r="G36" s="341"/>
      <c r="H36" s="341"/>
    </row>
    <row r="40" spans="1:20" ht="16.2" thickBot="1" x14ac:dyDescent="0.35">
      <c r="A40" s="356" t="s">
        <v>31</v>
      </c>
      <c r="B40" s="356"/>
      <c r="D40" s="61" t="s">
        <v>12</v>
      </c>
      <c r="E40" s="355" t="str">
        <f>IF(ISBLANK(Hovedmenu!$B$14),"",Hovedmenu!$B$14)</f>
        <v/>
      </c>
      <c r="F40" s="355"/>
      <c r="H40" s="61" t="s">
        <v>23</v>
      </c>
      <c r="J40" s="62" t="str">
        <f>IF(ISBLANK(Hovedmenu!$E$14),"",Hovedmenu!$E$14)</f>
        <v/>
      </c>
      <c r="K40" s="63"/>
    </row>
    <row r="41" spans="1:20" x14ac:dyDescent="0.25">
      <c r="M41" s="65"/>
      <c r="N41" s="65"/>
    </row>
    <row r="42" spans="1:20" ht="13.8" thickBot="1" x14ac:dyDescent="0.3">
      <c r="A42" s="353" t="str">
        <f>$A$3</f>
        <v>Grønjordspløjning</v>
      </c>
      <c r="B42" s="353"/>
      <c r="C42" s="353"/>
      <c r="D42" s="61" t="s">
        <v>22</v>
      </c>
      <c r="E42" s="354" t="str">
        <f>IF(ISBLANK(Hovedmenu!$H$14),"",Hovedmenu!$H$14)</f>
        <v/>
      </c>
      <c r="F42" s="355"/>
      <c r="H42" s="61" t="s">
        <v>32</v>
      </c>
      <c r="J42" s="63"/>
      <c r="K42" s="63"/>
    </row>
    <row r="43" spans="1:20" x14ac:dyDescent="0.25">
      <c r="A43" s="66"/>
      <c r="B43" s="66"/>
      <c r="C43" s="66"/>
      <c r="E43" s="67"/>
      <c r="F43" s="68"/>
      <c r="J43" s="67" t="str">
        <f>IF(ISBLANK(Hovedmenu!$F$16),"",Hovedmenu!$F$16)</f>
        <v/>
      </c>
      <c r="K43" s="67"/>
    </row>
    <row r="44" spans="1:20" x14ac:dyDescent="0.25">
      <c r="A44" s="66"/>
      <c r="B44" s="66"/>
      <c r="C44" s="66"/>
      <c r="E44" s="67"/>
      <c r="F44" s="67"/>
      <c r="J44" s="67"/>
      <c r="K44" s="67"/>
    </row>
    <row r="45" spans="1:20" ht="13.8" thickBot="1" x14ac:dyDescent="0.3"/>
    <row r="46" spans="1:20" x14ac:dyDescent="0.25">
      <c r="A46" s="69" t="s">
        <v>33</v>
      </c>
      <c r="B46" s="70" t="s">
        <v>34</v>
      </c>
      <c r="C46" s="71" t="s">
        <v>35</v>
      </c>
      <c r="D46" s="72">
        <v>7</v>
      </c>
      <c r="E46" s="73"/>
      <c r="F46" s="69" t="s">
        <v>33</v>
      </c>
      <c r="G46" s="70" t="s">
        <v>34</v>
      </c>
      <c r="H46" s="71" t="s">
        <v>35</v>
      </c>
      <c r="I46" s="72">
        <v>8</v>
      </c>
      <c r="J46" s="73"/>
      <c r="K46" s="69" t="s">
        <v>33</v>
      </c>
      <c r="L46" s="70" t="s">
        <v>34</v>
      </c>
      <c r="M46" s="71" t="s">
        <v>35</v>
      </c>
      <c r="N46" s="72">
        <v>9</v>
      </c>
      <c r="O46" s="73"/>
    </row>
    <row r="47" spans="1:20" x14ac:dyDescent="0.25">
      <c r="A47" s="74" t="s">
        <v>13</v>
      </c>
      <c r="B47" s="75" t="str">
        <f ca="1">'Udregning af resultater'!T9</f>
        <v/>
      </c>
      <c r="C47" s="76"/>
      <c r="D47" s="76"/>
      <c r="E47" s="77"/>
      <c r="F47" s="74" t="s">
        <v>13</v>
      </c>
      <c r="G47" s="75" t="str">
        <f ca="1">'Udregning af resultater'!T10</f>
        <v/>
      </c>
      <c r="H47" s="76"/>
      <c r="I47" s="76"/>
      <c r="J47" s="77"/>
      <c r="K47" s="74" t="s">
        <v>13</v>
      </c>
      <c r="L47" s="75" t="str">
        <f ca="1">'Udregning af resultater'!T11</f>
        <v/>
      </c>
      <c r="M47" s="76"/>
      <c r="N47" s="76"/>
      <c r="O47" s="77"/>
    </row>
    <row r="48" spans="1:20" ht="13.8" thickBot="1" x14ac:dyDescent="0.3">
      <c r="A48" s="78" t="s">
        <v>36</v>
      </c>
      <c r="B48" s="352" t="s">
        <v>37</v>
      </c>
      <c r="C48" s="352"/>
      <c r="D48" s="352" t="s">
        <v>38</v>
      </c>
      <c r="E48" s="352"/>
      <c r="F48" s="78" t="s">
        <v>36</v>
      </c>
      <c r="G48" s="352" t="s">
        <v>37</v>
      </c>
      <c r="H48" s="352"/>
      <c r="I48" s="352" t="s">
        <v>38</v>
      </c>
      <c r="J48" s="352"/>
      <c r="K48" s="78" t="s">
        <v>36</v>
      </c>
      <c r="L48" s="352" t="s">
        <v>37</v>
      </c>
      <c r="M48" s="352"/>
      <c r="N48" s="352" t="s">
        <v>38</v>
      </c>
      <c r="O48" s="352"/>
    </row>
    <row r="49" spans="1:15" x14ac:dyDescent="0.25">
      <c r="A49" s="79" t="s">
        <v>39</v>
      </c>
      <c r="B49" s="80"/>
      <c r="C49" s="81"/>
      <c r="D49" s="80"/>
      <c r="E49" s="81"/>
      <c r="F49" s="82" t="s">
        <v>39</v>
      </c>
      <c r="G49" s="80"/>
      <c r="H49" s="81"/>
      <c r="I49" s="80"/>
      <c r="J49" s="81"/>
      <c r="K49" s="83" t="s">
        <v>39</v>
      </c>
      <c r="L49" s="80"/>
      <c r="M49" s="81"/>
      <c r="N49" s="80"/>
      <c r="O49" s="81"/>
    </row>
    <row r="50" spans="1:15" x14ac:dyDescent="0.25">
      <c r="A50" s="84"/>
      <c r="B50" s="85"/>
      <c r="C50" s="86"/>
      <c r="D50" s="85"/>
      <c r="E50" s="86"/>
      <c r="F50" s="82"/>
      <c r="G50" s="85"/>
      <c r="H50" s="86"/>
      <c r="I50" s="85"/>
      <c r="J50" s="86"/>
      <c r="K50" s="83"/>
      <c r="L50" s="85"/>
      <c r="M50" s="86"/>
      <c r="N50" s="85"/>
      <c r="O50" s="86"/>
    </row>
    <row r="51" spans="1:15" x14ac:dyDescent="0.25">
      <c r="A51" s="87"/>
      <c r="B51" s="85"/>
      <c r="C51" s="86"/>
      <c r="D51" s="85"/>
      <c r="E51" s="86"/>
      <c r="F51" s="88"/>
      <c r="G51" s="85"/>
      <c r="H51" s="86"/>
      <c r="I51" s="85"/>
      <c r="J51" s="86"/>
      <c r="K51" s="89"/>
      <c r="L51" s="85"/>
      <c r="M51" s="86"/>
      <c r="N51" s="85"/>
      <c r="O51" s="86"/>
    </row>
    <row r="52" spans="1:15" ht="13.8" thickBot="1" x14ac:dyDescent="0.3">
      <c r="A52" s="87"/>
      <c r="B52" s="91"/>
      <c r="C52" s="92"/>
      <c r="D52" s="91"/>
      <c r="E52" s="92"/>
      <c r="F52" s="88"/>
      <c r="G52" s="91"/>
      <c r="H52" s="92"/>
      <c r="I52" s="91"/>
      <c r="J52" s="92"/>
      <c r="K52" s="89"/>
      <c r="L52" s="91"/>
      <c r="M52" s="92"/>
      <c r="N52" s="91"/>
      <c r="O52" s="92"/>
    </row>
    <row r="53" spans="1:15" x14ac:dyDescent="0.25">
      <c r="A53" s="93" t="s">
        <v>40</v>
      </c>
      <c r="B53" s="94">
        <f>MROUND(MIN(B49:C52),0.5)</f>
        <v>0</v>
      </c>
      <c r="C53" s="95">
        <f>MROUND(MAX(B49:C52),0.5)</f>
        <v>0</v>
      </c>
      <c r="D53" s="94">
        <f>MROUND(MIN(D49:E52),0.5)</f>
        <v>0</v>
      </c>
      <c r="E53" s="95">
        <f>MROUND(MAX(D49:E52),0.5)</f>
        <v>0</v>
      </c>
      <c r="F53" s="93" t="s">
        <v>40</v>
      </c>
      <c r="G53" s="94">
        <f>MROUND(MIN(G49:H52),0.5)</f>
        <v>0</v>
      </c>
      <c r="H53" s="95">
        <f>MROUND(MAX(G49:H52),0.5)</f>
        <v>0</v>
      </c>
      <c r="I53" s="94">
        <f>MROUND(MIN(I49:J52),0.5)</f>
        <v>0</v>
      </c>
      <c r="J53" s="95">
        <f>MROUND(MAX(I49:J52),0.5)</f>
        <v>0</v>
      </c>
      <c r="K53" s="93" t="s">
        <v>40</v>
      </c>
      <c r="L53" s="94">
        <f>MROUND(MIN(L49:M52),0.5)</f>
        <v>0</v>
      </c>
      <c r="M53" s="95">
        <f>MROUND(MAX(L49:M52),0.5)</f>
        <v>0</v>
      </c>
      <c r="N53" s="94">
        <f>MROUND(MIN(N49:O52),0.5)</f>
        <v>0</v>
      </c>
      <c r="O53" s="95">
        <f>MROUND(MAX(N49:O52),0.5)</f>
        <v>0</v>
      </c>
    </row>
    <row r="54" spans="1:15" x14ac:dyDescent="0.25">
      <c r="A54" s="96" t="s">
        <v>41</v>
      </c>
      <c r="B54" s="350">
        <f>MROUND(B49, 0.5)+MROUND(B50, 0.5)+MROUND(B51, 0.5)+MROUND(B52, 0.5)+MROUND(C49, 0.5)+MROUND(C50, 0.5)+MROUND(C51, 0.5)+MROUND(C52, 0.5)-MROUND(B53,0.5)-MROUND(C53,0.5)</f>
        <v>0</v>
      </c>
      <c r="C54" s="351"/>
      <c r="D54" s="350">
        <f>MROUND(D49, 0.5)+MROUND(D50, 0.5)+MROUND(D51, 0.5)+MROUND(D52, 0.5)+MROUND(E49, 0.5)+MROUND(E50, 0.5)+MROUND(E51, 0.5)+MROUND(E52, 0.5)-MROUND(D53,0.5)-MROUND(E53,0.5)</f>
        <v>0</v>
      </c>
      <c r="E54" s="351"/>
      <c r="F54" s="96" t="s">
        <v>41</v>
      </c>
      <c r="G54" s="350">
        <f>MROUND(G49, 0.5)+MROUND(G50, 0.5)+MROUND(G51, 0.5)+MROUND(G52, 0.5)+MROUND(H49, 0.5)+MROUND(H50, 0.5)+MROUND(H51, 0.5)+MROUND(H52, 0.5)-MROUND(G53,0.5)-MROUND(H53,0.5)</f>
        <v>0</v>
      </c>
      <c r="H54" s="351"/>
      <c r="I54" s="350">
        <f>MROUND(I49, 0.5)+MROUND(I50, 0.5)+MROUND(I51, 0.5)+MROUND(I52, 0.5)+MROUND(J49, 0.5)+MROUND(J50, 0.5)+MROUND(J51, 0.5)+MROUND(J52, 0.5)-MROUND(I53,0.5)-MROUND(J53,0.5)</f>
        <v>0</v>
      </c>
      <c r="J54" s="351"/>
      <c r="K54" s="96" t="s">
        <v>41</v>
      </c>
      <c r="L54" s="350">
        <f>MROUND(L49, 0.5)+MROUND(L50, 0.5)+MROUND(L51, 0.5)+MROUND(L52, 0.5)+MROUND(M49, 0.5)+MROUND(M50, 0.5)+MROUND(M51, 0.5)+MROUND(M52, 0.5)-MROUND(L53,0.5)-MROUND(M53,0.5)</f>
        <v>0</v>
      </c>
      <c r="M54" s="351"/>
      <c r="N54" s="350">
        <f>MROUND(N49, 0.5)+MROUND(N50, 0.5)+MROUND(N51, 0.5)+MROUND(N52, 0.5)+MROUND(O49, 0.5)+MROUND(O50, 0.5)+MROUND(O51, 0.5)+MROUND(O52, 0.5)-MROUND(N53,0.5)-MROUND(O53,0.5)</f>
        <v>0</v>
      </c>
      <c r="O54" s="351"/>
    </row>
    <row r="55" spans="1:15" x14ac:dyDescent="0.25">
      <c r="A55" s="78" t="s">
        <v>42</v>
      </c>
      <c r="B55" s="350">
        <f>+B54/6</f>
        <v>0</v>
      </c>
      <c r="C55" s="351"/>
      <c r="D55" s="350">
        <f>+D54/6</f>
        <v>0</v>
      </c>
      <c r="E55" s="351"/>
      <c r="F55" s="78" t="s">
        <v>42</v>
      </c>
      <c r="G55" s="350">
        <f>+G54/6</f>
        <v>0</v>
      </c>
      <c r="H55" s="351"/>
      <c r="I55" s="350">
        <f>+I54/6</f>
        <v>0</v>
      </c>
      <c r="J55" s="351"/>
      <c r="K55" s="78" t="s">
        <v>42</v>
      </c>
      <c r="L55" s="350">
        <f>+L54/6</f>
        <v>0</v>
      </c>
      <c r="M55" s="351"/>
      <c r="N55" s="350">
        <f>+N54/6</f>
        <v>0</v>
      </c>
      <c r="O55" s="351"/>
    </row>
    <row r="56" spans="1:15" x14ac:dyDescent="0.25">
      <c r="A56" s="97" t="s">
        <v>43</v>
      </c>
      <c r="B56" s="348" t="str">
        <f ca="1">'Udregning af resultater'!Y9</f>
        <v/>
      </c>
      <c r="C56" s="349"/>
      <c r="D56" s="350" t="str">
        <f ca="1">'Udregning af resultater'!AA9</f>
        <v/>
      </c>
      <c r="E56" s="351"/>
      <c r="F56" s="97" t="s">
        <v>43</v>
      </c>
      <c r="G56" s="348" t="str">
        <f ca="1">'Udregning af resultater'!Y10</f>
        <v/>
      </c>
      <c r="H56" s="349"/>
      <c r="I56" s="350" t="str">
        <f ca="1">'Udregning af resultater'!AA10</f>
        <v/>
      </c>
      <c r="J56" s="351"/>
      <c r="K56" s="97" t="s">
        <v>43</v>
      </c>
      <c r="L56" s="348" t="str">
        <f ca="1">'Udregning af resultater'!Y11</f>
        <v/>
      </c>
      <c r="M56" s="349"/>
      <c r="N56" s="350" t="str">
        <f ca="1">'Udregning af resultater'!AA11</f>
        <v/>
      </c>
      <c r="O56" s="351"/>
    </row>
    <row r="57" spans="1:15" ht="13.8" thickBot="1" x14ac:dyDescent="0.3">
      <c r="A57" s="97" t="s">
        <v>44</v>
      </c>
      <c r="B57" s="346" t="str">
        <f ca="1">IF(B56&gt;0,IFERROR(+B56-B55,""),"")</f>
        <v/>
      </c>
      <c r="C57" s="347"/>
      <c r="D57" s="346" t="str">
        <f ca="1">IF(D56&gt;0,IFERROR(+D56-D55,""),"")</f>
        <v/>
      </c>
      <c r="E57" s="347"/>
      <c r="F57" s="97" t="s">
        <v>44</v>
      </c>
      <c r="G57" s="346" t="str">
        <f ca="1">IF(G56&gt;0,IFERROR(+G56-G55,""),"")</f>
        <v/>
      </c>
      <c r="H57" s="347"/>
      <c r="I57" s="346" t="str">
        <f ca="1">IF(I56&gt;0,IFERROR(+I56-I55,""),"")</f>
        <v/>
      </c>
      <c r="J57" s="347"/>
      <c r="K57" s="97" t="s">
        <v>44</v>
      </c>
      <c r="L57" s="346" t="str">
        <f ca="1">IF(L56&gt;0,IFERROR(+L56-L55,""),"")</f>
        <v/>
      </c>
      <c r="M57" s="347"/>
      <c r="N57" s="346" t="str">
        <f ca="1">IF(N56&gt;0,IFERROR(+N56-N55,""),"")</f>
        <v/>
      </c>
      <c r="O57" s="347"/>
    </row>
    <row r="58" spans="1:15" s="101" customFormat="1" ht="13.8" thickBot="1" x14ac:dyDescent="0.3">
      <c r="A58" s="98" t="s">
        <v>45</v>
      </c>
      <c r="B58" s="342" t="str">
        <f ca="1">'Udregning af resultater'!M52</f>
        <v/>
      </c>
      <c r="C58" s="343"/>
      <c r="D58" s="344" t="str">
        <f ca="1">'Udregning af resultater'!M94</f>
        <v/>
      </c>
      <c r="E58" s="345"/>
      <c r="F58" s="99" t="s">
        <v>45</v>
      </c>
      <c r="G58" s="342" t="str">
        <f ca="1">'Udregning af resultater'!M53</f>
        <v/>
      </c>
      <c r="H58" s="343"/>
      <c r="I58" s="344" t="str">
        <f ca="1">'Udregning af resultater'!M95</f>
        <v/>
      </c>
      <c r="J58" s="345"/>
      <c r="K58" s="100" t="s">
        <v>45</v>
      </c>
      <c r="L58" s="342" t="str">
        <f ca="1">'Udregning af resultater'!M54</f>
        <v/>
      </c>
      <c r="M58" s="343"/>
      <c r="N58" s="344" t="str">
        <f ca="1">'Udregning af resultater'!M96</f>
        <v/>
      </c>
      <c r="O58" s="345"/>
    </row>
    <row r="59" spans="1:15" x14ac:dyDescent="0.25">
      <c r="A59" s="67"/>
      <c r="B59" s="68"/>
      <c r="C59" s="68"/>
      <c r="D59" s="68"/>
      <c r="E59" s="68"/>
      <c r="F59" s="67"/>
      <c r="G59" s="68"/>
      <c r="H59" s="68"/>
      <c r="I59" s="68"/>
      <c r="J59" s="68"/>
      <c r="K59" s="67"/>
      <c r="L59" s="68"/>
      <c r="M59" s="68"/>
      <c r="N59" s="68"/>
      <c r="O59" s="68"/>
    </row>
    <row r="60" spans="1:15" ht="13.8" thickBot="1" x14ac:dyDescent="0.3">
      <c r="A60" s="103"/>
      <c r="B60" s="104"/>
      <c r="C60" s="104"/>
      <c r="D60" s="104"/>
      <c r="E60" s="104"/>
      <c r="F60" s="103"/>
      <c r="G60" s="104"/>
      <c r="H60" s="104"/>
      <c r="I60" s="104"/>
      <c r="J60" s="104"/>
      <c r="K60" s="103"/>
      <c r="L60" s="104"/>
      <c r="M60" s="104"/>
      <c r="N60" s="104"/>
      <c r="O60" s="104"/>
    </row>
    <row r="61" spans="1:15" x14ac:dyDescent="0.25">
      <c r="A61" s="69" t="s">
        <v>33</v>
      </c>
      <c r="B61" s="70" t="s">
        <v>34</v>
      </c>
      <c r="C61" s="71" t="s">
        <v>35</v>
      </c>
      <c r="D61" s="72">
        <v>10</v>
      </c>
      <c r="E61" s="73"/>
      <c r="F61" s="69" t="s">
        <v>33</v>
      </c>
      <c r="G61" s="70" t="s">
        <v>34</v>
      </c>
      <c r="H61" s="71" t="s">
        <v>35</v>
      </c>
      <c r="I61" s="72">
        <v>11</v>
      </c>
      <c r="J61" s="73"/>
      <c r="K61" s="69" t="s">
        <v>33</v>
      </c>
      <c r="L61" s="70" t="s">
        <v>34</v>
      </c>
      <c r="M61" s="71" t="s">
        <v>35</v>
      </c>
      <c r="N61" s="72">
        <v>12</v>
      </c>
      <c r="O61" s="73"/>
    </row>
    <row r="62" spans="1:15" x14ac:dyDescent="0.25">
      <c r="A62" s="74" t="s">
        <v>13</v>
      </c>
      <c r="B62" s="105" t="str">
        <f ca="1">'Udregning af resultater'!T12</f>
        <v/>
      </c>
      <c r="C62" s="76"/>
      <c r="D62" s="76"/>
      <c r="E62" s="77"/>
      <c r="F62" s="74" t="s">
        <v>13</v>
      </c>
      <c r="G62" s="75" t="str">
        <f ca="1">'Udregning af resultater'!T13</f>
        <v/>
      </c>
      <c r="H62" s="76"/>
      <c r="I62" s="76"/>
      <c r="J62" s="77"/>
      <c r="K62" s="74" t="s">
        <v>13</v>
      </c>
      <c r="L62" s="75" t="str">
        <f ca="1">'Udregning af resultater'!T14</f>
        <v/>
      </c>
      <c r="M62" s="76"/>
      <c r="N62" s="76"/>
      <c r="O62" s="77"/>
    </row>
    <row r="63" spans="1:15" ht="13.8" thickBot="1" x14ac:dyDescent="0.3">
      <c r="A63" s="78" t="s">
        <v>36</v>
      </c>
      <c r="B63" s="352" t="s">
        <v>37</v>
      </c>
      <c r="C63" s="352"/>
      <c r="D63" s="352" t="s">
        <v>38</v>
      </c>
      <c r="E63" s="352"/>
      <c r="F63" s="78" t="s">
        <v>36</v>
      </c>
      <c r="G63" s="352" t="s">
        <v>37</v>
      </c>
      <c r="H63" s="352"/>
      <c r="I63" s="352" t="s">
        <v>38</v>
      </c>
      <c r="J63" s="352"/>
      <c r="K63" s="78" t="s">
        <v>36</v>
      </c>
      <c r="L63" s="352" t="s">
        <v>37</v>
      </c>
      <c r="M63" s="352"/>
      <c r="N63" s="352" t="s">
        <v>38</v>
      </c>
      <c r="O63" s="352"/>
    </row>
    <row r="64" spans="1:15" x14ac:dyDescent="0.25">
      <c r="A64" s="83" t="s">
        <v>39</v>
      </c>
      <c r="B64" s="80"/>
      <c r="C64" s="81"/>
      <c r="D64" s="80"/>
      <c r="E64" s="81"/>
      <c r="F64" s="83" t="s">
        <v>39</v>
      </c>
      <c r="G64" s="80"/>
      <c r="H64" s="81"/>
      <c r="I64" s="80"/>
      <c r="J64" s="81"/>
      <c r="K64" s="83" t="s">
        <v>39</v>
      </c>
      <c r="L64" s="80"/>
      <c r="M64" s="81"/>
      <c r="N64" s="80"/>
      <c r="O64" s="81"/>
    </row>
    <row r="65" spans="1:15" x14ac:dyDescent="0.25">
      <c r="A65" s="83"/>
      <c r="B65" s="85"/>
      <c r="C65" s="86"/>
      <c r="D65" s="85"/>
      <c r="E65" s="86"/>
      <c r="F65" s="83"/>
      <c r="G65" s="85"/>
      <c r="H65" s="86"/>
      <c r="I65" s="85"/>
      <c r="J65" s="86"/>
      <c r="K65" s="83"/>
      <c r="L65" s="85"/>
      <c r="M65" s="86"/>
      <c r="N65" s="85"/>
      <c r="O65" s="86"/>
    </row>
    <row r="66" spans="1:15" x14ac:dyDescent="0.25">
      <c r="A66" s="89"/>
      <c r="B66" s="85"/>
      <c r="C66" s="86"/>
      <c r="D66" s="85"/>
      <c r="E66" s="86"/>
      <c r="F66" s="89"/>
      <c r="G66" s="85"/>
      <c r="H66" s="86"/>
      <c r="I66" s="85"/>
      <c r="J66" s="86"/>
      <c r="K66" s="89"/>
      <c r="L66" s="85"/>
      <c r="M66" s="86"/>
      <c r="N66" s="85"/>
      <c r="O66" s="86"/>
    </row>
    <row r="67" spans="1:15" ht="13.8" thickBot="1" x14ac:dyDescent="0.3">
      <c r="A67" s="89"/>
      <c r="B67" s="91"/>
      <c r="C67" s="92"/>
      <c r="D67" s="91"/>
      <c r="E67" s="92"/>
      <c r="F67" s="89"/>
      <c r="G67" s="91"/>
      <c r="H67" s="92"/>
      <c r="I67" s="91"/>
      <c r="J67" s="92"/>
      <c r="K67" s="89"/>
      <c r="L67" s="91"/>
      <c r="M67" s="92"/>
      <c r="N67" s="91"/>
      <c r="O67" s="92"/>
    </row>
    <row r="68" spans="1:15" x14ac:dyDescent="0.25">
      <c r="A68" s="93" t="s">
        <v>40</v>
      </c>
      <c r="B68" s="94">
        <f>MROUND(MIN(B64:C67),0.5)</f>
        <v>0</v>
      </c>
      <c r="C68" s="95">
        <f>MROUND(MAX(B64:C67),0.5)</f>
        <v>0</v>
      </c>
      <c r="D68" s="94">
        <f>MROUND(MIN(D64:E67),0.5)</f>
        <v>0</v>
      </c>
      <c r="E68" s="95">
        <f>MROUND(MAX(D64:E67),0.5)</f>
        <v>0</v>
      </c>
      <c r="F68" s="93" t="s">
        <v>40</v>
      </c>
      <c r="G68" s="94">
        <f>MROUND(MIN(G64:H67),0.5)</f>
        <v>0</v>
      </c>
      <c r="H68" s="95">
        <f>MROUND(MAX(G64:H67),0.5)</f>
        <v>0</v>
      </c>
      <c r="I68" s="94">
        <f>MROUND(MIN(I64:J67),0.5)</f>
        <v>0</v>
      </c>
      <c r="J68" s="95">
        <f>MROUND(MAX(I64:J67),0.5)</f>
        <v>0</v>
      </c>
      <c r="K68" s="93" t="s">
        <v>40</v>
      </c>
      <c r="L68" s="94">
        <f>MROUND(MIN(L64:M67),0.5)</f>
        <v>0</v>
      </c>
      <c r="M68" s="95">
        <f>MROUND(MAX(L64:M67),0.5)</f>
        <v>0</v>
      </c>
      <c r="N68" s="94">
        <f>MROUND(MIN(N64:O67),0.5)</f>
        <v>0</v>
      </c>
      <c r="O68" s="95">
        <f>MROUND(MAX(N64:O67),0.5)</f>
        <v>0</v>
      </c>
    </row>
    <row r="69" spans="1:15" x14ac:dyDescent="0.25">
      <c r="A69" s="96" t="s">
        <v>41</v>
      </c>
      <c r="B69" s="350">
        <f>MROUND(B64, 0.5)+MROUND(B65, 0.5)+MROUND(B66, 0.5)+MROUND(B67, 0.5)+MROUND(C64, 0.5)+MROUND(C65, 0.5)+MROUND(C66, 0.5)+MROUND(C67, 0.5)-MROUND(B68,0.5)-MROUND(C68,0.5)</f>
        <v>0</v>
      </c>
      <c r="C69" s="351"/>
      <c r="D69" s="350">
        <f>MROUND(D64, 0.5)+MROUND(D65, 0.5)+MROUND(D66, 0.5)+MROUND(D67, 0.5)+MROUND(E64, 0.5)+MROUND(E65, 0.5)+MROUND(E66, 0.5)+MROUND(E67, 0.5)-MROUND(D68,0.5)-MROUND(E68,0.5)</f>
        <v>0</v>
      </c>
      <c r="E69" s="351"/>
      <c r="F69" s="96" t="s">
        <v>41</v>
      </c>
      <c r="G69" s="350">
        <f>MROUND(G64, 0.5)+MROUND(G65, 0.5)+MROUND(G66, 0.5)+MROUND(G67, 0.5)+MROUND(H64, 0.5)+MROUND(H65, 0.5)+MROUND(H66, 0.5)+MROUND(H67, 0.5)-MROUND(G68,0.5)-MROUND(H68,0.5)</f>
        <v>0</v>
      </c>
      <c r="H69" s="351"/>
      <c r="I69" s="350">
        <f>MROUND(I64, 0.5)+MROUND(I65, 0.5)+MROUND(I66, 0.5)+MROUND(I67, 0.5)+MROUND(J64, 0.5)+MROUND(J65, 0.5)+MROUND(J66, 0.5)+MROUND(J67, 0.5)-MROUND(I68,0.5)-MROUND(J68,0.5)</f>
        <v>0</v>
      </c>
      <c r="J69" s="351"/>
      <c r="K69" s="96" t="s">
        <v>41</v>
      </c>
      <c r="L69" s="350">
        <f>MROUND(L64, 0.5)+MROUND(L65, 0.5)+MROUND(L66, 0.5)+MROUND(L67, 0.5)+MROUND(M64, 0.5)+MROUND(M65, 0.5)+MROUND(M66, 0.5)+MROUND(M67, 0.5)-MROUND(L68,0.5)-MROUND(M68,0.5)</f>
        <v>0</v>
      </c>
      <c r="M69" s="351"/>
      <c r="N69" s="350">
        <f>MROUND(N64, 0.5)+MROUND(N65, 0.5)+MROUND(N66, 0.5)+MROUND(N67, 0.5)+MROUND(O64, 0.5)+MROUND(O65, 0.5)+MROUND(O66, 0.5)+MROUND(O67, 0.5)-MROUND(N68,0.5)-MROUND(O68,0.5)</f>
        <v>0</v>
      </c>
      <c r="O69" s="351"/>
    </row>
    <row r="70" spans="1:15" x14ac:dyDescent="0.25">
      <c r="A70" s="78" t="s">
        <v>42</v>
      </c>
      <c r="B70" s="350">
        <f>+B69/6</f>
        <v>0</v>
      </c>
      <c r="C70" s="351"/>
      <c r="D70" s="350">
        <f>+D69/6</f>
        <v>0</v>
      </c>
      <c r="E70" s="351"/>
      <c r="F70" s="78" t="s">
        <v>42</v>
      </c>
      <c r="G70" s="350">
        <f>+G69/6</f>
        <v>0</v>
      </c>
      <c r="H70" s="351"/>
      <c r="I70" s="350">
        <f>+I69/6</f>
        <v>0</v>
      </c>
      <c r="J70" s="351"/>
      <c r="K70" s="78" t="s">
        <v>42</v>
      </c>
      <c r="L70" s="350">
        <f>+L69/6</f>
        <v>0</v>
      </c>
      <c r="M70" s="351"/>
      <c r="N70" s="350">
        <f>+N69/6</f>
        <v>0</v>
      </c>
      <c r="O70" s="351"/>
    </row>
    <row r="71" spans="1:15" x14ac:dyDescent="0.25">
      <c r="A71" s="97" t="s">
        <v>43</v>
      </c>
      <c r="B71" s="348" t="str">
        <f ca="1">'Udregning af resultater'!Y12</f>
        <v/>
      </c>
      <c r="C71" s="349"/>
      <c r="D71" s="350" t="str">
        <f ca="1">'Udregning af resultater'!AA12</f>
        <v/>
      </c>
      <c r="E71" s="351"/>
      <c r="F71" s="97" t="s">
        <v>43</v>
      </c>
      <c r="G71" s="348" t="str">
        <f ca="1">'Udregning af resultater'!Y13</f>
        <v/>
      </c>
      <c r="H71" s="349"/>
      <c r="I71" s="350" t="str">
        <f ca="1">'Udregning af resultater'!AA13</f>
        <v/>
      </c>
      <c r="J71" s="351"/>
      <c r="K71" s="97" t="s">
        <v>43</v>
      </c>
      <c r="L71" s="348" t="str">
        <f ca="1">'Udregning af resultater'!Y14</f>
        <v/>
      </c>
      <c r="M71" s="349"/>
      <c r="N71" s="350" t="str">
        <f ca="1">'Udregning af resultater'!AA14</f>
        <v/>
      </c>
      <c r="O71" s="351"/>
    </row>
    <row r="72" spans="1:15" ht="13.8" thickBot="1" x14ac:dyDescent="0.3">
      <c r="A72" s="97" t="s">
        <v>44</v>
      </c>
      <c r="B72" s="346" t="str">
        <f ca="1">IF(B71&gt;0,IFERROR(+B71-B70,""),"")</f>
        <v/>
      </c>
      <c r="C72" s="347"/>
      <c r="D72" s="346" t="str">
        <f ca="1">IF(D71&gt;0,IFERROR(+D71-D70,""),"")</f>
        <v/>
      </c>
      <c r="E72" s="347"/>
      <c r="F72" s="97" t="s">
        <v>44</v>
      </c>
      <c r="G72" s="346" t="str">
        <f ca="1">IF(G71&gt;0,IFERROR(+G71-G70,""),"")</f>
        <v/>
      </c>
      <c r="H72" s="347"/>
      <c r="I72" s="346" t="str">
        <f ca="1">IF(I71&gt;0,IFERROR(+I71-I70,""),"")</f>
        <v/>
      </c>
      <c r="J72" s="347"/>
      <c r="K72" s="97" t="s">
        <v>44</v>
      </c>
      <c r="L72" s="346" t="str">
        <f ca="1">IF(L71&gt;0,IFERROR(+L71-L70,""),"")</f>
        <v/>
      </c>
      <c r="M72" s="347"/>
      <c r="N72" s="346" t="str">
        <f ca="1">IF(N71&gt;0,IFERROR(+N71-N70,""),"")</f>
        <v/>
      </c>
      <c r="O72" s="347"/>
    </row>
    <row r="73" spans="1:15" s="101" customFormat="1" ht="13.8" thickBot="1" x14ac:dyDescent="0.3">
      <c r="A73" s="100" t="s">
        <v>45</v>
      </c>
      <c r="B73" s="342" t="str">
        <f ca="1">'Udregning af resultater'!M55</f>
        <v/>
      </c>
      <c r="C73" s="343"/>
      <c r="D73" s="344" t="str">
        <f ca="1">'Udregning af resultater'!M97</f>
        <v/>
      </c>
      <c r="E73" s="345"/>
      <c r="F73" s="100" t="s">
        <v>45</v>
      </c>
      <c r="G73" s="342" t="str">
        <f ca="1">'Udregning af resultater'!M56</f>
        <v/>
      </c>
      <c r="H73" s="343"/>
      <c r="I73" s="344" t="str">
        <f ca="1">'Udregning af resultater'!M98</f>
        <v/>
      </c>
      <c r="J73" s="345"/>
      <c r="K73" s="100" t="s">
        <v>45</v>
      </c>
      <c r="L73" s="342" t="str">
        <f ca="1">'Udregning af resultater'!M57</f>
        <v/>
      </c>
      <c r="M73" s="343"/>
      <c r="N73" s="344" t="str">
        <f ca="1">'Udregning af resultater'!M99</f>
        <v/>
      </c>
      <c r="O73" s="345"/>
    </row>
    <row r="74" spans="1:15" x14ac:dyDescent="0.25">
      <c r="F74" s="357" t="s">
        <v>47</v>
      </c>
      <c r="G74" s="357"/>
      <c r="H74" s="357"/>
    </row>
    <row r="75" spans="1:15" x14ac:dyDescent="0.25">
      <c r="D75" s="357" t="s">
        <v>34</v>
      </c>
      <c r="E75" s="357"/>
      <c r="F75" s="357"/>
      <c r="I75" s="357"/>
      <c r="J75" s="357"/>
      <c r="K75" s="357"/>
    </row>
    <row r="80" spans="1:15" ht="16.2" thickBot="1" x14ac:dyDescent="0.35">
      <c r="A80" s="356" t="s">
        <v>31</v>
      </c>
      <c r="B80" s="356"/>
      <c r="D80" s="61" t="s">
        <v>12</v>
      </c>
      <c r="E80" s="355" t="str">
        <f>IF(ISBLANK(Hovedmenu!$B$14),"",Hovedmenu!$B$14)</f>
        <v/>
      </c>
      <c r="F80" s="355"/>
      <c r="H80" s="61" t="s">
        <v>23</v>
      </c>
      <c r="J80" s="62" t="str">
        <f>IF(ISBLANK(Hovedmenu!$E$14),"",Hovedmenu!$E$14)</f>
        <v/>
      </c>
      <c r="K80" s="63"/>
    </row>
    <row r="81" spans="1:15" x14ac:dyDescent="0.25">
      <c r="M81" s="65"/>
    </row>
    <row r="82" spans="1:15" ht="13.8" thickBot="1" x14ac:dyDescent="0.3">
      <c r="A82" s="353" t="str">
        <f>$A$3</f>
        <v>Grønjordspløjning</v>
      </c>
      <c r="B82" s="353"/>
      <c r="C82" s="353"/>
      <c r="D82" s="61" t="s">
        <v>22</v>
      </c>
      <c r="E82" s="354" t="str">
        <f>IF(ISBLANK(Hovedmenu!$H$14),"",Hovedmenu!$H$14)</f>
        <v/>
      </c>
      <c r="F82" s="355"/>
      <c r="H82" s="61" t="s">
        <v>32</v>
      </c>
      <c r="J82" s="63"/>
      <c r="K82" s="63"/>
    </row>
    <row r="83" spans="1:15" x14ac:dyDescent="0.25">
      <c r="A83" s="66"/>
      <c r="B83" s="66"/>
      <c r="C83" s="66"/>
      <c r="E83" s="67"/>
      <c r="F83" s="68"/>
      <c r="J83" s="67" t="str">
        <f>IF(ISBLANK(Hovedmenu!$F$16),"",Hovedmenu!$F$16)</f>
        <v/>
      </c>
      <c r="K83" s="67"/>
    </row>
    <row r="84" spans="1:15" ht="13.8" thickBot="1" x14ac:dyDescent="0.3"/>
    <row r="85" spans="1:15" x14ac:dyDescent="0.25">
      <c r="A85" s="69" t="s">
        <v>33</v>
      </c>
      <c r="B85" s="70" t="s">
        <v>34</v>
      </c>
      <c r="C85" s="71" t="s">
        <v>35</v>
      </c>
      <c r="D85" s="72">
        <v>13</v>
      </c>
      <c r="E85" s="73"/>
      <c r="F85" s="69" t="s">
        <v>33</v>
      </c>
      <c r="G85" s="70" t="s">
        <v>34</v>
      </c>
      <c r="H85" s="71" t="s">
        <v>35</v>
      </c>
      <c r="I85" s="72">
        <v>14</v>
      </c>
      <c r="J85" s="73"/>
      <c r="K85" s="69" t="s">
        <v>33</v>
      </c>
      <c r="L85" s="70" t="s">
        <v>34</v>
      </c>
      <c r="M85" s="71" t="s">
        <v>35</v>
      </c>
      <c r="N85" s="72">
        <v>15</v>
      </c>
      <c r="O85" s="73"/>
    </row>
    <row r="86" spans="1:15" x14ac:dyDescent="0.25">
      <c r="A86" s="74" t="s">
        <v>13</v>
      </c>
      <c r="B86" s="75" t="str">
        <f ca="1">'Udregning af resultater'!T15</f>
        <v/>
      </c>
      <c r="C86" s="76"/>
      <c r="D86" s="76"/>
      <c r="E86" s="77"/>
      <c r="F86" s="74" t="s">
        <v>13</v>
      </c>
      <c r="G86" s="75" t="str">
        <f ca="1">'Udregning af resultater'!T16</f>
        <v/>
      </c>
      <c r="H86" s="76"/>
      <c r="I86" s="76"/>
      <c r="J86" s="77"/>
      <c r="K86" s="74" t="s">
        <v>13</v>
      </c>
      <c r="L86" s="75" t="str">
        <f ca="1">'Udregning af resultater'!T17</f>
        <v/>
      </c>
      <c r="M86" s="76"/>
      <c r="N86" s="76"/>
      <c r="O86" s="77"/>
    </row>
    <row r="87" spans="1:15" ht="13.8" thickBot="1" x14ac:dyDescent="0.3">
      <c r="A87" s="78" t="s">
        <v>36</v>
      </c>
      <c r="B87" s="352" t="s">
        <v>37</v>
      </c>
      <c r="C87" s="352"/>
      <c r="D87" s="352" t="s">
        <v>38</v>
      </c>
      <c r="E87" s="352"/>
      <c r="F87" s="78" t="s">
        <v>36</v>
      </c>
      <c r="G87" s="352" t="s">
        <v>37</v>
      </c>
      <c r="H87" s="352"/>
      <c r="I87" s="352" t="s">
        <v>38</v>
      </c>
      <c r="J87" s="352"/>
      <c r="K87" s="78" t="s">
        <v>36</v>
      </c>
      <c r="L87" s="352" t="s">
        <v>37</v>
      </c>
      <c r="M87" s="352"/>
      <c r="N87" s="352" t="s">
        <v>38</v>
      </c>
      <c r="O87" s="352"/>
    </row>
    <row r="88" spans="1:15" x14ac:dyDescent="0.25">
      <c r="A88" s="79" t="s">
        <v>39</v>
      </c>
      <c r="B88" s="80"/>
      <c r="C88" s="81"/>
      <c r="D88" s="80"/>
      <c r="E88" s="81"/>
      <c r="F88" s="82" t="s">
        <v>39</v>
      </c>
      <c r="G88" s="80"/>
      <c r="H88" s="81"/>
      <c r="I88" s="80"/>
      <c r="J88" s="81"/>
      <c r="K88" s="83" t="s">
        <v>39</v>
      </c>
      <c r="L88" s="80"/>
      <c r="M88" s="81"/>
      <c r="N88" s="80"/>
      <c r="O88" s="81"/>
    </row>
    <row r="89" spans="1:15" x14ac:dyDescent="0.25">
      <c r="A89" s="84"/>
      <c r="B89" s="85"/>
      <c r="C89" s="86"/>
      <c r="D89" s="85"/>
      <c r="E89" s="86"/>
      <c r="F89" s="82"/>
      <c r="G89" s="85"/>
      <c r="H89" s="86"/>
      <c r="I89" s="85"/>
      <c r="J89" s="86"/>
      <c r="K89" s="83"/>
      <c r="L89" s="85"/>
      <c r="M89" s="86"/>
      <c r="N89" s="85"/>
      <c r="O89" s="86"/>
    </row>
    <row r="90" spans="1:15" x14ac:dyDescent="0.25">
      <c r="A90" s="87"/>
      <c r="B90" s="85"/>
      <c r="C90" s="86"/>
      <c r="D90" s="85"/>
      <c r="E90" s="86"/>
      <c r="F90" s="88"/>
      <c r="G90" s="85"/>
      <c r="H90" s="86"/>
      <c r="I90" s="85"/>
      <c r="J90" s="86"/>
      <c r="K90" s="89"/>
      <c r="L90" s="85"/>
      <c r="M90" s="86"/>
      <c r="N90" s="85"/>
      <c r="O90" s="86"/>
    </row>
    <row r="91" spans="1:15" ht="13.8" thickBot="1" x14ac:dyDescent="0.3">
      <c r="A91" s="87"/>
      <c r="B91" s="91"/>
      <c r="C91" s="92"/>
      <c r="D91" s="91"/>
      <c r="E91" s="92"/>
      <c r="F91" s="88"/>
      <c r="G91" s="91"/>
      <c r="H91" s="92"/>
      <c r="I91" s="91"/>
      <c r="J91" s="92"/>
      <c r="K91" s="89"/>
      <c r="L91" s="91"/>
      <c r="M91" s="92"/>
      <c r="N91" s="91"/>
      <c r="O91" s="92"/>
    </row>
    <row r="92" spans="1:15" x14ac:dyDescent="0.25">
      <c r="A92" s="93" t="s">
        <v>40</v>
      </c>
      <c r="B92" s="94">
        <f>MROUND(MIN(B88:C91),0.5)</f>
        <v>0</v>
      </c>
      <c r="C92" s="95">
        <f>MROUND(MAX(B88:C91),0.5)</f>
        <v>0</v>
      </c>
      <c r="D92" s="94">
        <f>MROUND(MIN(D88:E91),0.5)</f>
        <v>0</v>
      </c>
      <c r="E92" s="95">
        <f>MROUND(MAX(D88:E91),0.5)</f>
        <v>0</v>
      </c>
      <c r="F92" s="93" t="s">
        <v>40</v>
      </c>
      <c r="G92" s="94">
        <f>MROUND(MIN(G88:H91),0.5)</f>
        <v>0</v>
      </c>
      <c r="H92" s="95">
        <f>MROUND(MAX(G88:H91),0.5)</f>
        <v>0</v>
      </c>
      <c r="I92" s="94">
        <f>MROUND(MIN(I88:J91),0.5)</f>
        <v>0</v>
      </c>
      <c r="J92" s="95">
        <f>MROUND(MAX(I88:J91),0.5)</f>
        <v>0</v>
      </c>
      <c r="K92" s="93" t="s">
        <v>40</v>
      </c>
      <c r="L92" s="94">
        <f>MROUND(MIN(L88:M91),0.5)</f>
        <v>0</v>
      </c>
      <c r="M92" s="95">
        <f>MROUND(MAX(L88:M91),0.5)</f>
        <v>0</v>
      </c>
      <c r="N92" s="94">
        <f>MROUND(MIN(N88:O91),0.5)</f>
        <v>0</v>
      </c>
      <c r="O92" s="95">
        <f>MROUND(MAX(N88:O91),0.5)</f>
        <v>0</v>
      </c>
    </row>
    <row r="93" spans="1:15" x14ac:dyDescent="0.25">
      <c r="A93" s="96" t="s">
        <v>41</v>
      </c>
      <c r="B93" s="350">
        <f>MROUND(B88, 0.5)+MROUND(B89, 0.5)+MROUND(B90, 0.5)+MROUND(B91, 0.5)+MROUND(C88, 0.5)+MROUND(C89, 0.5)+MROUND(C90, 0.5)+MROUND(C91, 0.5)-MROUND(B92,0.5)-MROUND(C92,0.5)</f>
        <v>0</v>
      </c>
      <c r="C93" s="351"/>
      <c r="D93" s="350">
        <f>MROUND(D88, 0.5)+MROUND(D89, 0.5)+MROUND(D90, 0.5)+MROUND(D91, 0.5)+MROUND(E88, 0.5)+MROUND(E89, 0.5)+MROUND(E90, 0.5)+MROUND(E91, 0.5)-MROUND(D92,0.5)-MROUND(E92,0.5)</f>
        <v>0</v>
      </c>
      <c r="E93" s="351"/>
      <c r="F93" s="96" t="s">
        <v>41</v>
      </c>
      <c r="G93" s="350">
        <f>MROUND(G88, 0.5)+MROUND(G89, 0.5)+MROUND(G90, 0.5)+MROUND(G91, 0.5)+MROUND(H88, 0.5)+MROUND(H89, 0.5)+MROUND(H90, 0.5)+MROUND(H91, 0.5)-MROUND(G92,0.5)-MROUND(H92,0.5)</f>
        <v>0</v>
      </c>
      <c r="H93" s="351"/>
      <c r="I93" s="350">
        <f>MROUND(I88, 0.5)+MROUND(I89, 0.5)+MROUND(I90, 0.5)+MROUND(I91, 0.5)+MROUND(J88, 0.5)+MROUND(J89, 0.5)+MROUND(J90, 0.5)+MROUND(J91, 0.5)-MROUND(I92,0.5)-MROUND(J92,0.5)</f>
        <v>0</v>
      </c>
      <c r="J93" s="351"/>
      <c r="K93" s="96" t="s">
        <v>41</v>
      </c>
      <c r="L93" s="350">
        <f>MROUND(L88, 0.5)+MROUND(L89, 0.5)+MROUND(L90, 0.5)+MROUND(L91, 0.5)+MROUND(M88, 0.5)+MROUND(M89, 0.5)+MROUND(M90, 0.5)+MROUND(M91, 0.5)-MROUND(L92,0.5)-MROUND(M92,0.5)</f>
        <v>0</v>
      </c>
      <c r="M93" s="351"/>
      <c r="N93" s="350">
        <f>MROUND(N88, 0.5)+MROUND(N89, 0.5)+MROUND(N90, 0.5)+MROUND(N91, 0.5)+MROUND(O88, 0.5)+MROUND(O89, 0.5)+MROUND(O90, 0.5)+MROUND(O91, 0.5)-MROUND(N92,0.5)-MROUND(O92,0.5)</f>
        <v>0</v>
      </c>
      <c r="O93" s="351"/>
    </row>
    <row r="94" spans="1:15" x14ac:dyDescent="0.25">
      <c r="A94" s="78" t="s">
        <v>42</v>
      </c>
      <c r="B94" s="350">
        <f>+B93/6</f>
        <v>0</v>
      </c>
      <c r="C94" s="351"/>
      <c r="D94" s="350">
        <f>+D93/6</f>
        <v>0</v>
      </c>
      <c r="E94" s="351"/>
      <c r="F94" s="78" t="s">
        <v>42</v>
      </c>
      <c r="G94" s="350">
        <f>+G93/6</f>
        <v>0</v>
      </c>
      <c r="H94" s="351"/>
      <c r="I94" s="350">
        <f>+I93/6</f>
        <v>0</v>
      </c>
      <c r="J94" s="351"/>
      <c r="K94" s="78" t="s">
        <v>42</v>
      </c>
      <c r="L94" s="350">
        <f>+L93/6</f>
        <v>0</v>
      </c>
      <c r="M94" s="351"/>
      <c r="N94" s="350">
        <f>+N93/6</f>
        <v>0</v>
      </c>
      <c r="O94" s="351"/>
    </row>
    <row r="95" spans="1:15" x14ac:dyDescent="0.25">
      <c r="A95" s="97" t="s">
        <v>43</v>
      </c>
      <c r="B95" s="348" t="str">
        <f ca="1">'Udregning af resultater'!Y15</f>
        <v/>
      </c>
      <c r="C95" s="349"/>
      <c r="D95" s="350" t="str">
        <f ca="1">'Udregning af resultater'!AA15</f>
        <v/>
      </c>
      <c r="E95" s="351"/>
      <c r="F95" s="97" t="s">
        <v>43</v>
      </c>
      <c r="G95" s="348" t="str">
        <f ca="1">'Udregning af resultater'!Y16</f>
        <v/>
      </c>
      <c r="H95" s="349"/>
      <c r="I95" s="350" t="str">
        <f ca="1">'Udregning af resultater'!AA16</f>
        <v/>
      </c>
      <c r="J95" s="351"/>
      <c r="K95" s="97" t="s">
        <v>43</v>
      </c>
      <c r="L95" s="348" t="str">
        <f ca="1">'Udregning af resultater'!Y17</f>
        <v/>
      </c>
      <c r="M95" s="349"/>
      <c r="N95" s="350" t="str">
        <f ca="1">'Udregning af resultater'!AA17</f>
        <v/>
      </c>
      <c r="O95" s="351"/>
    </row>
    <row r="96" spans="1:15" ht="13.8" thickBot="1" x14ac:dyDescent="0.3">
      <c r="A96" s="97" t="s">
        <v>44</v>
      </c>
      <c r="B96" s="346" t="str">
        <f ca="1">IF(B95&gt;0,IFERROR(+B95-B94,""),"")</f>
        <v/>
      </c>
      <c r="C96" s="347"/>
      <c r="D96" s="346" t="str">
        <f ca="1">IF(D95&gt;0,IFERROR(+D95-D94,""),"")</f>
        <v/>
      </c>
      <c r="E96" s="347"/>
      <c r="F96" s="97" t="s">
        <v>44</v>
      </c>
      <c r="G96" s="346" t="str">
        <f ca="1">IF(G95&gt;0,IFERROR(+G95-G94,""),"")</f>
        <v/>
      </c>
      <c r="H96" s="347"/>
      <c r="I96" s="346" t="str">
        <f ca="1">IF(I95&gt;0,IFERROR(+I95-I94,""),"")</f>
        <v/>
      </c>
      <c r="J96" s="347"/>
      <c r="K96" s="97" t="s">
        <v>44</v>
      </c>
      <c r="L96" s="346" t="str">
        <f ca="1">IF(L95&gt;0,IFERROR(+L95-L94,""),"")</f>
        <v/>
      </c>
      <c r="M96" s="347"/>
      <c r="N96" s="346" t="str">
        <f ca="1">IF(N95&gt;0,IFERROR(+N95-N94,""),"")</f>
        <v/>
      </c>
      <c r="O96" s="347"/>
    </row>
    <row r="97" spans="1:15" s="101" customFormat="1" ht="13.8" thickBot="1" x14ac:dyDescent="0.3">
      <c r="A97" s="98" t="s">
        <v>45</v>
      </c>
      <c r="B97" s="342" t="str">
        <f ca="1">'Udregning af resultater'!M58</f>
        <v/>
      </c>
      <c r="C97" s="343"/>
      <c r="D97" s="344" t="str">
        <f ca="1">'Udregning af resultater'!M100</f>
        <v/>
      </c>
      <c r="E97" s="345"/>
      <c r="F97" s="99" t="s">
        <v>45</v>
      </c>
      <c r="G97" s="342" t="str">
        <f ca="1">'Udregning af resultater'!M59</f>
        <v/>
      </c>
      <c r="H97" s="343"/>
      <c r="I97" s="344" t="str">
        <f ca="1">'Udregning af resultater'!M101</f>
        <v/>
      </c>
      <c r="J97" s="345"/>
      <c r="K97" s="100" t="s">
        <v>45</v>
      </c>
      <c r="L97" s="342" t="str">
        <f ca="1">'Udregning af resultater'!M60</f>
        <v/>
      </c>
      <c r="M97" s="343"/>
      <c r="N97" s="344" t="str">
        <f ca="1">'Udregning af resultater'!M102</f>
        <v/>
      </c>
      <c r="O97" s="345"/>
    </row>
    <row r="98" spans="1:15" x14ac:dyDescent="0.25">
      <c r="A98" s="67"/>
      <c r="B98" s="68"/>
      <c r="C98" s="68"/>
      <c r="D98" s="68"/>
      <c r="E98" s="68"/>
      <c r="F98" s="67"/>
      <c r="G98" s="68"/>
      <c r="H98" s="68"/>
      <c r="I98" s="68"/>
      <c r="J98" s="68"/>
      <c r="K98" s="67"/>
      <c r="L98" s="68"/>
      <c r="M98" s="68"/>
      <c r="N98" s="68"/>
      <c r="O98" s="68"/>
    </row>
    <row r="99" spans="1:15" ht="13.8" thickBot="1" x14ac:dyDescent="0.3">
      <c r="A99" s="103"/>
      <c r="B99" s="104"/>
      <c r="C99" s="104"/>
      <c r="D99" s="104"/>
      <c r="E99" s="104"/>
      <c r="F99" s="103"/>
      <c r="G99" s="104"/>
      <c r="H99" s="104"/>
      <c r="I99" s="104"/>
      <c r="J99" s="104"/>
      <c r="K99" s="103"/>
      <c r="L99" s="104"/>
      <c r="M99" s="104"/>
      <c r="N99" s="104"/>
      <c r="O99" s="104"/>
    </row>
    <row r="100" spans="1:15" x14ac:dyDescent="0.25">
      <c r="A100" s="69" t="s">
        <v>33</v>
      </c>
      <c r="B100" s="70" t="s">
        <v>34</v>
      </c>
      <c r="C100" s="71" t="s">
        <v>35</v>
      </c>
      <c r="D100" s="72">
        <v>16</v>
      </c>
      <c r="E100" s="73"/>
      <c r="F100" s="69" t="s">
        <v>33</v>
      </c>
      <c r="G100" s="70" t="s">
        <v>34</v>
      </c>
      <c r="H100" s="71" t="s">
        <v>35</v>
      </c>
      <c r="I100" s="72">
        <v>17</v>
      </c>
      <c r="J100" s="73"/>
      <c r="K100" s="69" t="s">
        <v>33</v>
      </c>
      <c r="L100" s="70" t="s">
        <v>34</v>
      </c>
      <c r="M100" s="71" t="s">
        <v>35</v>
      </c>
      <c r="N100" s="72">
        <v>18</v>
      </c>
      <c r="O100" s="73"/>
    </row>
    <row r="101" spans="1:15" x14ac:dyDescent="0.25">
      <c r="A101" s="74" t="s">
        <v>13</v>
      </c>
      <c r="B101" s="105" t="str">
        <f ca="1">'Udregning af resultater'!T18</f>
        <v/>
      </c>
      <c r="C101" s="76"/>
      <c r="D101" s="76"/>
      <c r="E101" s="77"/>
      <c r="F101" s="74" t="s">
        <v>13</v>
      </c>
      <c r="G101" s="75" t="str">
        <f ca="1">'Udregning af resultater'!T19</f>
        <v/>
      </c>
      <c r="H101" s="76"/>
      <c r="I101" s="76"/>
      <c r="J101" s="77"/>
      <c r="K101" s="74" t="s">
        <v>13</v>
      </c>
      <c r="L101" s="75" t="str">
        <f ca="1">'Udregning af resultater'!T20</f>
        <v/>
      </c>
      <c r="M101" s="76"/>
      <c r="N101" s="76"/>
      <c r="O101" s="77"/>
    </row>
    <row r="102" spans="1:15" ht="13.8" thickBot="1" x14ac:dyDescent="0.3">
      <c r="A102" s="78" t="s">
        <v>36</v>
      </c>
      <c r="B102" s="352" t="s">
        <v>37</v>
      </c>
      <c r="C102" s="352"/>
      <c r="D102" s="352" t="s">
        <v>38</v>
      </c>
      <c r="E102" s="352"/>
      <c r="F102" s="78" t="s">
        <v>36</v>
      </c>
      <c r="G102" s="352" t="s">
        <v>37</v>
      </c>
      <c r="H102" s="352"/>
      <c r="I102" s="352" t="s">
        <v>38</v>
      </c>
      <c r="J102" s="352"/>
      <c r="K102" s="78" t="s">
        <v>36</v>
      </c>
      <c r="L102" s="352" t="s">
        <v>37</v>
      </c>
      <c r="M102" s="352"/>
      <c r="N102" s="352" t="s">
        <v>38</v>
      </c>
      <c r="O102" s="352"/>
    </row>
    <row r="103" spans="1:15" x14ac:dyDescent="0.25">
      <c r="A103" s="83" t="s">
        <v>39</v>
      </c>
      <c r="B103" s="80"/>
      <c r="C103" s="81"/>
      <c r="D103" s="80"/>
      <c r="E103" s="81"/>
      <c r="F103" s="83" t="s">
        <v>39</v>
      </c>
      <c r="G103" s="80"/>
      <c r="H103" s="81"/>
      <c r="I103" s="80"/>
      <c r="J103" s="81"/>
      <c r="K103" s="83" t="s">
        <v>39</v>
      </c>
      <c r="L103" s="80"/>
      <c r="M103" s="81"/>
      <c r="N103" s="80"/>
      <c r="O103" s="81"/>
    </row>
    <row r="104" spans="1:15" x14ac:dyDescent="0.25">
      <c r="A104" s="83"/>
      <c r="B104" s="85"/>
      <c r="C104" s="86"/>
      <c r="D104" s="85"/>
      <c r="E104" s="86"/>
      <c r="F104" s="83"/>
      <c r="G104" s="85"/>
      <c r="H104" s="86"/>
      <c r="I104" s="85"/>
      <c r="J104" s="86"/>
      <c r="K104" s="83"/>
      <c r="L104" s="85"/>
      <c r="M104" s="86"/>
      <c r="N104" s="85"/>
      <c r="O104" s="86"/>
    </row>
    <row r="105" spans="1:15" x14ac:dyDescent="0.25">
      <c r="A105" s="89"/>
      <c r="B105" s="85"/>
      <c r="C105" s="86"/>
      <c r="D105" s="85"/>
      <c r="E105" s="86"/>
      <c r="F105" s="89"/>
      <c r="G105" s="85"/>
      <c r="H105" s="86"/>
      <c r="I105" s="85"/>
      <c r="J105" s="86"/>
      <c r="K105" s="89"/>
      <c r="L105" s="85"/>
      <c r="M105" s="86"/>
      <c r="N105" s="85"/>
      <c r="O105" s="86"/>
    </row>
    <row r="106" spans="1:15" ht="13.8" thickBot="1" x14ac:dyDescent="0.3">
      <c r="A106" s="89"/>
      <c r="B106" s="91"/>
      <c r="C106" s="92"/>
      <c r="D106" s="91"/>
      <c r="E106" s="92"/>
      <c r="F106" s="89"/>
      <c r="G106" s="91"/>
      <c r="H106" s="92"/>
      <c r="I106" s="91"/>
      <c r="J106" s="92"/>
      <c r="K106" s="89"/>
      <c r="L106" s="91"/>
      <c r="M106" s="92"/>
      <c r="N106" s="91"/>
      <c r="O106" s="92"/>
    </row>
    <row r="107" spans="1:15" x14ac:dyDescent="0.25">
      <c r="A107" s="93" t="s">
        <v>40</v>
      </c>
      <c r="B107" s="94">
        <f>MROUND(MIN(B103:C106),0.5)</f>
        <v>0</v>
      </c>
      <c r="C107" s="95">
        <f>MROUND(MAX(B103:C106),0.5)</f>
        <v>0</v>
      </c>
      <c r="D107" s="94">
        <f>MROUND(MIN(D103:E106),0.5)</f>
        <v>0</v>
      </c>
      <c r="E107" s="95">
        <f>MROUND(MAX(D103:E106),0.5)</f>
        <v>0</v>
      </c>
      <c r="F107" s="93" t="s">
        <v>40</v>
      </c>
      <c r="G107" s="94">
        <f>MROUND(MIN(G103:H106),0.5)</f>
        <v>0</v>
      </c>
      <c r="H107" s="95">
        <f>MROUND(MAX(G103:H106),0.5)</f>
        <v>0</v>
      </c>
      <c r="I107" s="94">
        <f>MROUND(MIN(I103:J106),0.5)</f>
        <v>0</v>
      </c>
      <c r="J107" s="95">
        <f>MROUND(MAX(I103:J106),0.5)</f>
        <v>0</v>
      </c>
      <c r="K107" s="93" t="s">
        <v>40</v>
      </c>
      <c r="L107" s="94">
        <f>MROUND(MIN(L103:M106),0.5)</f>
        <v>0</v>
      </c>
      <c r="M107" s="95">
        <f>MROUND(MAX(L103:M106),0.5)</f>
        <v>0</v>
      </c>
      <c r="N107" s="94">
        <f>MROUND(MIN(N103:O106),0.5)</f>
        <v>0</v>
      </c>
      <c r="O107" s="95">
        <f>MROUND(MAX(N103:O106),0.5)</f>
        <v>0</v>
      </c>
    </row>
    <row r="108" spans="1:15" x14ac:dyDescent="0.25">
      <c r="A108" s="96" t="s">
        <v>41</v>
      </c>
      <c r="B108" s="350">
        <f>MROUND(B103, 0.5)+MROUND(B104, 0.5)+MROUND(B105, 0.5)+MROUND(B106, 0.5)+MROUND(C103, 0.5)+MROUND(C104, 0.5)+MROUND(C105, 0.5)+MROUND(C106, 0.5)-MROUND(B107,0.5)-MROUND(C107,0.5)</f>
        <v>0</v>
      </c>
      <c r="C108" s="351"/>
      <c r="D108" s="350">
        <f>MROUND(D103, 0.5)+MROUND(D104, 0.5)+MROUND(D105, 0.5)+MROUND(D106, 0.5)+MROUND(E103, 0.5)+MROUND(E104, 0.5)+MROUND(E105, 0.5)+MROUND(E106, 0.5)-MROUND(D107,0.5)-MROUND(E107,0.5)</f>
        <v>0</v>
      </c>
      <c r="E108" s="351"/>
      <c r="F108" s="96" t="s">
        <v>41</v>
      </c>
      <c r="G108" s="350">
        <f>MROUND(G103, 0.5)+MROUND(G104, 0.5)+MROUND(G105, 0.5)+MROUND(G106, 0.5)+MROUND(H103, 0.5)+MROUND(H104, 0.5)+MROUND(H105, 0.5)+MROUND(H106, 0.5)-MROUND(G107,0.5)-MROUND(H107,0.5)</f>
        <v>0</v>
      </c>
      <c r="H108" s="351"/>
      <c r="I108" s="350">
        <f>MROUND(I103, 0.5)+MROUND(I104, 0.5)+MROUND(I105, 0.5)+MROUND(I106, 0.5)+MROUND(J103, 0.5)+MROUND(J104, 0.5)+MROUND(J105, 0.5)+MROUND(J106, 0.5)-MROUND(I107,0.5)-MROUND(J107,0.5)</f>
        <v>0</v>
      </c>
      <c r="J108" s="351"/>
      <c r="K108" s="96" t="s">
        <v>41</v>
      </c>
      <c r="L108" s="350">
        <f>MROUND(L103, 0.5)+MROUND(L104, 0.5)+MROUND(L105, 0.5)+MROUND(L106, 0.5)+MROUND(M103, 0.5)+MROUND(M104, 0.5)+MROUND(M105, 0.5)+MROUND(M106, 0.5)-MROUND(L107,0.5)-MROUND(M107,0.5)</f>
        <v>0</v>
      </c>
      <c r="M108" s="351"/>
      <c r="N108" s="350">
        <f>MROUND(N103, 0.5)+MROUND(N104, 0.5)+MROUND(N105, 0.5)+MROUND(N106, 0.5)+MROUND(O103, 0.5)+MROUND(O104, 0.5)+MROUND(O105, 0.5)+MROUND(O106, 0.5)-MROUND(N107,0.5)-MROUND(O107,0.5)</f>
        <v>0</v>
      </c>
      <c r="O108" s="351"/>
    </row>
    <row r="109" spans="1:15" x14ac:dyDescent="0.25">
      <c r="A109" s="78" t="s">
        <v>42</v>
      </c>
      <c r="B109" s="350">
        <f>+B108/6</f>
        <v>0</v>
      </c>
      <c r="C109" s="351"/>
      <c r="D109" s="350">
        <f>+D108/6</f>
        <v>0</v>
      </c>
      <c r="E109" s="351"/>
      <c r="F109" s="78" t="s">
        <v>42</v>
      </c>
      <c r="G109" s="350">
        <f>+G108/6</f>
        <v>0</v>
      </c>
      <c r="H109" s="351"/>
      <c r="I109" s="350">
        <f>+I108/6</f>
        <v>0</v>
      </c>
      <c r="J109" s="351"/>
      <c r="K109" s="78" t="s">
        <v>42</v>
      </c>
      <c r="L109" s="350">
        <f>+L108/6</f>
        <v>0</v>
      </c>
      <c r="M109" s="351"/>
      <c r="N109" s="350">
        <f>+N108/6</f>
        <v>0</v>
      </c>
      <c r="O109" s="351"/>
    </row>
    <row r="110" spans="1:15" x14ac:dyDescent="0.25">
      <c r="A110" s="97" t="s">
        <v>43</v>
      </c>
      <c r="B110" s="348" t="str">
        <f ca="1">'Udregning af resultater'!Y18</f>
        <v/>
      </c>
      <c r="C110" s="349"/>
      <c r="D110" s="350" t="str">
        <f ca="1">'Udregning af resultater'!AA18</f>
        <v/>
      </c>
      <c r="E110" s="351"/>
      <c r="F110" s="97" t="s">
        <v>43</v>
      </c>
      <c r="G110" s="348" t="str">
        <f ca="1">'Udregning af resultater'!Y19</f>
        <v/>
      </c>
      <c r="H110" s="349"/>
      <c r="I110" s="350" t="str">
        <f ca="1">'Udregning af resultater'!AA19</f>
        <v/>
      </c>
      <c r="J110" s="351"/>
      <c r="K110" s="97" t="s">
        <v>43</v>
      </c>
      <c r="L110" s="348" t="str">
        <f ca="1">'Udregning af resultater'!Y20</f>
        <v/>
      </c>
      <c r="M110" s="349"/>
      <c r="N110" s="350" t="str">
        <f ca="1">'Udregning af resultater'!AA20</f>
        <v/>
      </c>
      <c r="O110" s="351"/>
    </row>
    <row r="111" spans="1:15" ht="13.8" thickBot="1" x14ac:dyDescent="0.3">
      <c r="A111" s="97" t="s">
        <v>44</v>
      </c>
      <c r="B111" s="346" t="str">
        <f ca="1">IF(B110&gt;0,IFERROR(+B110-B109,""),"")</f>
        <v/>
      </c>
      <c r="C111" s="347"/>
      <c r="D111" s="346" t="str">
        <f ca="1">IF(D110&gt;0,IFERROR(+D110-D109,""),"")</f>
        <v/>
      </c>
      <c r="E111" s="347"/>
      <c r="F111" s="97" t="s">
        <v>44</v>
      </c>
      <c r="G111" s="346" t="str">
        <f ca="1">IF(G110&gt;0,IFERROR(+G110-G109,""),"")</f>
        <v/>
      </c>
      <c r="H111" s="347"/>
      <c r="I111" s="346" t="str">
        <f ca="1">IF(I110&gt;0,IFERROR(+I110-I109,""),"")</f>
        <v/>
      </c>
      <c r="J111" s="347"/>
      <c r="K111" s="97" t="s">
        <v>44</v>
      </c>
      <c r="L111" s="346" t="str">
        <f ca="1">IF(L110&gt;0,IFERROR(+L110-L109,""),"")</f>
        <v/>
      </c>
      <c r="M111" s="347"/>
      <c r="N111" s="346" t="str">
        <f ca="1">IF(N110&gt;0,IFERROR(+N110-N109,""),"")</f>
        <v/>
      </c>
      <c r="O111" s="347"/>
    </row>
    <row r="112" spans="1:15" s="101" customFormat="1" ht="13.8" thickBot="1" x14ac:dyDescent="0.3">
      <c r="A112" s="100" t="s">
        <v>45</v>
      </c>
      <c r="B112" s="342" t="str">
        <f ca="1">'Udregning af resultater'!M61</f>
        <v/>
      </c>
      <c r="C112" s="343"/>
      <c r="D112" s="344" t="str">
        <f ca="1">'Udregning af resultater'!M103</f>
        <v/>
      </c>
      <c r="E112" s="345"/>
      <c r="F112" s="100" t="s">
        <v>45</v>
      </c>
      <c r="G112" s="342" t="str">
        <f ca="1">'Udregning af resultater'!M62</f>
        <v/>
      </c>
      <c r="H112" s="343"/>
      <c r="I112" s="344" t="str">
        <f ca="1">'Udregning af resultater'!M104</f>
        <v/>
      </c>
      <c r="J112" s="345"/>
      <c r="K112" s="100" t="s">
        <v>45</v>
      </c>
      <c r="L112" s="342" t="str">
        <f ca="1">'Udregning af resultater'!M63</f>
        <v/>
      </c>
      <c r="M112" s="343"/>
      <c r="N112" s="344" t="str">
        <f ca="1">'Udregning af resultater'!M105</f>
        <v/>
      </c>
      <c r="O112" s="345"/>
    </row>
    <row r="113" spans="1:15" x14ac:dyDescent="0.25">
      <c r="A113" s="341" t="s">
        <v>34</v>
      </c>
      <c r="B113" s="341"/>
      <c r="C113" s="341"/>
      <c r="F113" s="341" t="s">
        <v>48</v>
      </c>
      <c r="G113" s="341"/>
      <c r="H113" s="341"/>
    </row>
    <row r="120" spans="1:15" ht="16.2" thickBot="1" x14ac:dyDescent="0.35">
      <c r="A120" s="356" t="s">
        <v>31</v>
      </c>
      <c r="B120" s="356"/>
      <c r="D120" s="61" t="s">
        <v>12</v>
      </c>
      <c r="E120" s="355" t="str">
        <f>IF(ISBLANK(Hovedmenu!$B$14),"",Hovedmenu!$B$14)</f>
        <v/>
      </c>
      <c r="F120" s="355"/>
      <c r="H120" s="61" t="s">
        <v>23</v>
      </c>
      <c r="J120" s="62" t="str">
        <f>IF(ISBLANK(Hovedmenu!$E$14),"",Hovedmenu!$E$14)</f>
        <v/>
      </c>
      <c r="K120" s="63"/>
    </row>
    <row r="121" spans="1:15" x14ac:dyDescent="0.25">
      <c r="N121" s="65"/>
    </row>
    <row r="122" spans="1:15" ht="13.8" thickBot="1" x14ac:dyDescent="0.3">
      <c r="A122" s="353" t="str">
        <f>$A$3</f>
        <v>Grønjordspløjning</v>
      </c>
      <c r="B122" s="353"/>
      <c r="C122" s="353"/>
      <c r="D122" s="61" t="s">
        <v>22</v>
      </c>
      <c r="E122" s="354" t="str">
        <f>IF(ISBLANK(Hovedmenu!$H$14),"",Hovedmenu!$H$14)</f>
        <v/>
      </c>
      <c r="F122" s="355"/>
      <c r="H122" s="61" t="s">
        <v>32</v>
      </c>
      <c r="J122" s="63"/>
      <c r="K122" s="63"/>
    </row>
    <row r="123" spans="1:15" x14ac:dyDescent="0.25">
      <c r="A123" s="66"/>
      <c r="B123" s="66"/>
      <c r="C123" s="66"/>
      <c r="E123" s="67"/>
      <c r="F123" s="68"/>
      <c r="J123" s="67" t="str">
        <f>IF(ISBLANK(Hovedmenu!$F$16),"",Hovedmenu!$F$16)</f>
        <v/>
      </c>
      <c r="K123" s="67"/>
    </row>
    <row r="124" spans="1:15" ht="13.8" thickBot="1" x14ac:dyDescent="0.3"/>
    <row r="125" spans="1:15" x14ac:dyDescent="0.25">
      <c r="A125" s="69" t="s">
        <v>33</v>
      </c>
      <c r="B125" s="70" t="s">
        <v>34</v>
      </c>
      <c r="C125" s="71" t="s">
        <v>35</v>
      </c>
      <c r="D125" s="72">
        <v>19</v>
      </c>
      <c r="E125" s="73"/>
      <c r="F125" s="69" t="s">
        <v>33</v>
      </c>
      <c r="G125" s="70" t="s">
        <v>34</v>
      </c>
      <c r="H125" s="71" t="s">
        <v>35</v>
      </c>
      <c r="I125" s="72">
        <v>20</v>
      </c>
      <c r="J125" s="73"/>
      <c r="K125" s="69" t="s">
        <v>33</v>
      </c>
      <c r="L125" s="70" t="s">
        <v>34</v>
      </c>
      <c r="M125" s="71" t="s">
        <v>35</v>
      </c>
      <c r="N125" s="72">
        <v>21</v>
      </c>
      <c r="O125" s="73"/>
    </row>
    <row r="126" spans="1:15" x14ac:dyDescent="0.25">
      <c r="A126" s="74" t="s">
        <v>13</v>
      </c>
      <c r="B126" s="75" t="str">
        <f ca="1">'Udregning af resultater'!T21</f>
        <v/>
      </c>
      <c r="C126" s="76"/>
      <c r="D126" s="76"/>
      <c r="E126" s="77"/>
      <c r="F126" s="74" t="s">
        <v>13</v>
      </c>
      <c r="G126" s="75" t="str">
        <f ca="1">'Udregning af resultater'!T22</f>
        <v/>
      </c>
      <c r="H126" s="76"/>
      <c r="I126" s="76"/>
      <c r="J126" s="77"/>
      <c r="K126" s="74" t="s">
        <v>13</v>
      </c>
      <c r="L126" s="75" t="str">
        <f ca="1">'Udregning af resultater'!T23</f>
        <v/>
      </c>
      <c r="M126" s="76"/>
      <c r="N126" s="76"/>
      <c r="O126" s="77"/>
    </row>
    <row r="127" spans="1:15" ht="13.8" thickBot="1" x14ac:dyDescent="0.3">
      <c r="A127" s="78" t="s">
        <v>36</v>
      </c>
      <c r="B127" s="352" t="s">
        <v>37</v>
      </c>
      <c r="C127" s="352"/>
      <c r="D127" s="352" t="s">
        <v>38</v>
      </c>
      <c r="E127" s="352"/>
      <c r="F127" s="78" t="s">
        <v>36</v>
      </c>
      <c r="G127" s="352" t="s">
        <v>37</v>
      </c>
      <c r="H127" s="352"/>
      <c r="I127" s="352" t="s">
        <v>38</v>
      </c>
      <c r="J127" s="352"/>
      <c r="K127" s="78" t="s">
        <v>36</v>
      </c>
      <c r="L127" s="352" t="s">
        <v>37</v>
      </c>
      <c r="M127" s="352"/>
      <c r="N127" s="352" t="s">
        <v>38</v>
      </c>
      <c r="O127" s="352"/>
    </row>
    <row r="128" spans="1:15" x14ac:dyDescent="0.25">
      <c r="A128" s="79" t="s">
        <v>39</v>
      </c>
      <c r="B128" s="80"/>
      <c r="C128" s="81"/>
      <c r="D128" s="80"/>
      <c r="E128" s="81"/>
      <c r="F128" s="82" t="s">
        <v>39</v>
      </c>
      <c r="G128" s="80"/>
      <c r="H128" s="81"/>
      <c r="I128" s="80"/>
      <c r="J128" s="81"/>
      <c r="K128" s="83" t="s">
        <v>39</v>
      </c>
      <c r="L128" s="80"/>
      <c r="M128" s="81"/>
      <c r="N128" s="80"/>
      <c r="O128" s="81"/>
    </row>
    <row r="129" spans="1:15" x14ac:dyDescent="0.25">
      <c r="A129" s="84"/>
      <c r="B129" s="85"/>
      <c r="C129" s="86"/>
      <c r="D129" s="85"/>
      <c r="E129" s="86"/>
      <c r="F129" s="82"/>
      <c r="G129" s="85"/>
      <c r="H129" s="86"/>
      <c r="I129" s="85"/>
      <c r="J129" s="86"/>
      <c r="K129" s="83"/>
      <c r="L129" s="85"/>
      <c r="M129" s="86"/>
      <c r="N129" s="85"/>
      <c r="O129" s="86"/>
    </row>
    <row r="130" spans="1:15" x14ac:dyDescent="0.25">
      <c r="A130" s="87"/>
      <c r="B130" s="85"/>
      <c r="C130" s="86"/>
      <c r="D130" s="85"/>
      <c r="E130" s="86"/>
      <c r="F130" s="88"/>
      <c r="G130" s="85"/>
      <c r="H130" s="86"/>
      <c r="I130" s="85"/>
      <c r="J130" s="86"/>
      <c r="K130" s="89"/>
      <c r="L130" s="85"/>
      <c r="M130" s="86"/>
      <c r="N130" s="85"/>
      <c r="O130" s="86"/>
    </row>
    <row r="131" spans="1:15" ht="13.8" thickBot="1" x14ac:dyDescent="0.3">
      <c r="A131" s="87"/>
      <c r="B131" s="91"/>
      <c r="C131" s="92"/>
      <c r="D131" s="91"/>
      <c r="E131" s="92"/>
      <c r="F131" s="88"/>
      <c r="G131" s="91"/>
      <c r="H131" s="92"/>
      <c r="I131" s="91"/>
      <c r="J131" s="92"/>
      <c r="K131" s="89"/>
      <c r="L131" s="91"/>
      <c r="M131" s="92"/>
      <c r="N131" s="91"/>
      <c r="O131" s="92"/>
    </row>
    <row r="132" spans="1:15" x14ac:dyDescent="0.25">
      <c r="A132" s="93" t="s">
        <v>40</v>
      </c>
      <c r="B132" s="94">
        <f>MROUND(MIN(B128:C131),0.5)</f>
        <v>0</v>
      </c>
      <c r="C132" s="95">
        <f>MROUND(MAX(B128:C131),0.5)</f>
        <v>0</v>
      </c>
      <c r="D132" s="94">
        <f>MROUND(MIN(D128:E131),0.5)</f>
        <v>0</v>
      </c>
      <c r="E132" s="95">
        <f>MROUND(MAX(D128:E131),0.5)</f>
        <v>0</v>
      </c>
      <c r="F132" s="93" t="s">
        <v>40</v>
      </c>
      <c r="G132" s="94">
        <f>MROUND(MIN(G128:H131),0.5)</f>
        <v>0</v>
      </c>
      <c r="H132" s="95">
        <f>MROUND(MAX(G128:H131),0.5)</f>
        <v>0</v>
      </c>
      <c r="I132" s="94">
        <f>MROUND(MIN(I128:J131),0.5)</f>
        <v>0</v>
      </c>
      <c r="J132" s="95">
        <f>MROUND(MAX(I128:J131),0.5)</f>
        <v>0</v>
      </c>
      <c r="K132" s="93" t="s">
        <v>40</v>
      </c>
      <c r="L132" s="94">
        <f>MROUND(MIN(L128:M131),0.5)</f>
        <v>0</v>
      </c>
      <c r="M132" s="95">
        <f>MROUND(MAX(L128:M131),0.5)</f>
        <v>0</v>
      </c>
      <c r="N132" s="94">
        <f>MROUND(MIN(N128:O131),0.5)</f>
        <v>0</v>
      </c>
      <c r="O132" s="95">
        <f>MROUND(MAX(N128:O131),0.5)</f>
        <v>0</v>
      </c>
    </row>
    <row r="133" spans="1:15" x14ac:dyDescent="0.25">
      <c r="A133" s="96" t="s">
        <v>41</v>
      </c>
      <c r="B133" s="350">
        <f>MROUND(B128, 0.5)+MROUND(B129, 0.5)+MROUND(B130, 0.5)+MROUND(B131, 0.5)+MROUND(C128, 0.5)+MROUND(C129, 0.5)+MROUND(C130, 0.5)+MROUND(C131, 0.5)-MROUND(B132,0.5)-MROUND(C132,0.5)</f>
        <v>0</v>
      </c>
      <c r="C133" s="351"/>
      <c r="D133" s="350">
        <f>MROUND(D128, 0.5)+MROUND(D129, 0.5)+MROUND(D130, 0.5)+MROUND(D131, 0.5)+MROUND(E128, 0.5)+MROUND(E129, 0.5)+MROUND(E130, 0.5)+MROUND(E131, 0.5)-MROUND(D132,0.5)-MROUND(E132,0.5)</f>
        <v>0</v>
      </c>
      <c r="E133" s="351"/>
      <c r="F133" s="96" t="s">
        <v>41</v>
      </c>
      <c r="G133" s="350">
        <f>MROUND(G128, 0.5)+MROUND(G129, 0.5)+MROUND(G130, 0.5)+MROUND(G131, 0.5)+MROUND(H128, 0.5)+MROUND(H129, 0.5)+MROUND(H130, 0.5)+MROUND(H131, 0.5)-MROUND(G132,0.5)-MROUND(H132,0.5)</f>
        <v>0</v>
      </c>
      <c r="H133" s="351"/>
      <c r="I133" s="350">
        <f>MROUND(I128, 0.5)+MROUND(I129, 0.5)+MROUND(I130, 0.5)+MROUND(I131, 0.5)+MROUND(J128, 0.5)+MROUND(J129, 0.5)+MROUND(J130, 0.5)+MROUND(J131, 0.5)-MROUND(I132,0.5)-MROUND(J132,0.5)</f>
        <v>0</v>
      </c>
      <c r="J133" s="351"/>
      <c r="K133" s="96" t="s">
        <v>41</v>
      </c>
      <c r="L133" s="350">
        <f>MROUND(L128, 0.5)+MROUND(L129, 0.5)+MROUND(L130, 0.5)+MROUND(L131, 0.5)+MROUND(M128, 0.5)+MROUND(M129, 0.5)+MROUND(M130, 0.5)+MROUND(M131, 0.5)-MROUND(L132,0.5)-MROUND(M132,0.5)</f>
        <v>0</v>
      </c>
      <c r="M133" s="351"/>
      <c r="N133" s="350">
        <f>MROUND(N128, 0.5)+MROUND(N129, 0.5)+MROUND(N130, 0.5)+MROUND(N131, 0.5)+MROUND(O128, 0.5)+MROUND(O129, 0.5)+MROUND(O130, 0.5)+MROUND(O131, 0.5)-MROUND(N132,0.5)-MROUND(O132,0.5)</f>
        <v>0</v>
      </c>
      <c r="O133" s="351"/>
    </row>
    <row r="134" spans="1:15" x14ac:dyDescent="0.25">
      <c r="A134" s="78" t="s">
        <v>42</v>
      </c>
      <c r="B134" s="350">
        <f>+B133/6</f>
        <v>0</v>
      </c>
      <c r="C134" s="351"/>
      <c r="D134" s="350">
        <f>+D133/6</f>
        <v>0</v>
      </c>
      <c r="E134" s="351"/>
      <c r="F134" s="78" t="s">
        <v>42</v>
      </c>
      <c r="G134" s="350">
        <f>+G133/6</f>
        <v>0</v>
      </c>
      <c r="H134" s="351"/>
      <c r="I134" s="350">
        <f>+I133/6</f>
        <v>0</v>
      </c>
      <c r="J134" s="351"/>
      <c r="K134" s="78" t="s">
        <v>42</v>
      </c>
      <c r="L134" s="350">
        <f>+L133/6</f>
        <v>0</v>
      </c>
      <c r="M134" s="351"/>
      <c r="N134" s="350">
        <f>+N133/6</f>
        <v>0</v>
      </c>
      <c r="O134" s="351"/>
    </row>
    <row r="135" spans="1:15" x14ac:dyDescent="0.25">
      <c r="A135" s="97" t="s">
        <v>43</v>
      </c>
      <c r="B135" s="348" t="str">
        <f ca="1">'Udregning af resultater'!Y21</f>
        <v/>
      </c>
      <c r="C135" s="349"/>
      <c r="D135" s="350" t="str">
        <f ca="1">'Udregning af resultater'!AA21</f>
        <v/>
      </c>
      <c r="E135" s="351"/>
      <c r="F135" s="97" t="s">
        <v>43</v>
      </c>
      <c r="G135" s="348" t="str">
        <f ca="1">'Udregning af resultater'!Y22</f>
        <v/>
      </c>
      <c r="H135" s="349"/>
      <c r="I135" s="350" t="str">
        <f ca="1">'Udregning af resultater'!AA22</f>
        <v/>
      </c>
      <c r="J135" s="351"/>
      <c r="K135" s="97" t="s">
        <v>43</v>
      </c>
      <c r="L135" s="348" t="str">
        <f ca="1">'Udregning af resultater'!Y23</f>
        <v/>
      </c>
      <c r="M135" s="349"/>
      <c r="N135" s="350" t="str">
        <f ca="1">'Udregning af resultater'!AA23</f>
        <v/>
      </c>
      <c r="O135" s="351"/>
    </row>
    <row r="136" spans="1:15" ht="13.8" thickBot="1" x14ac:dyDescent="0.3">
      <c r="A136" s="97" t="s">
        <v>44</v>
      </c>
      <c r="B136" s="346" t="str">
        <f ca="1">IF(B135&gt;0,IFERROR(+B135-B134,""),"")</f>
        <v/>
      </c>
      <c r="C136" s="347"/>
      <c r="D136" s="346" t="str">
        <f ca="1">IF(D135&gt;0,IFERROR(+D135-D134,""),"")</f>
        <v/>
      </c>
      <c r="E136" s="347"/>
      <c r="F136" s="97" t="s">
        <v>44</v>
      </c>
      <c r="G136" s="346" t="str">
        <f ca="1">IF(G135&gt;0,IFERROR(+G135-G134,""),"")</f>
        <v/>
      </c>
      <c r="H136" s="347"/>
      <c r="I136" s="346" t="str">
        <f ca="1">IF(I135&gt;0,IFERROR(+I135-I134,""),"")</f>
        <v/>
      </c>
      <c r="J136" s="347"/>
      <c r="K136" s="97" t="s">
        <v>44</v>
      </c>
      <c r="L136" s="346" t="str">
        <f ca="1">IF(L135&gt;0,IFERROR(+L135-L134,""),"")</f>
        <v/>
      </c>
      <c r="M136" s="347"/>
      <c r="N136" s="346" t="str">
        <f ca="1">IF(N135&gt;0,IFERROR(+N135-N134,""),"")</f>
        <v/>
      </c>
      <c r="O136" s="347"/>
    </row>
    <row r="137" spans="1:15" s="101" customFormat="1" ht="13.8" thickBot="1" x14ac:dyDescent="0.3">
      <c r="A137" s="98" t="s">
        <v>45</v>
      </c>
      <c r="B137" s="342" t="str">
        <f ca="1">'Udregning af resultater'!M64</f>
        <v/>
      </c>
      <c r="C137" s="343"/>
      <c r="D137" s="344" t="str">
        <f ca="1">'Udregning af resultater'!M106</f>
        <v/>
      </c>
      <c r="E137" s="345"/>
      <c r="F137" s="99" t="s">
        <v>45</v>
      </c>
      <c r="G137" s="342" t="str">
        <f ca="1">'Udregning af resultater'!M65</f>
        <v/>
      </c>
      <c r="H137" s="343"/>
      <c r="I137" s="344" t="str">
        <f ca="1">'Udregning af resultater'!M107</f>
        <v/>
      </c>
      <c r="J137" s="345"/>
      <c r="K137" s="100" t="s">
        <v>45</v>
      </c>
      <c r="L137" s="342" t="str">
        <f ca="1">'Udregning af resultater'!M66</f>
        <v/>
      </c>
      <c r="M137" s="343"/>
      <c r="N137" s="344" t="str">
        <f ca="1">'Udregning af resultater'!M108</f>
        <v/>
      </c>
      <c r="O137" s="345"/>
    </row>
    <row r="138" spans="1:15" x14ac:dyDescent="0.25">
      <c r="A138" s="67"/>
      <c r="B138" s="68"/>
      <c r="C138" s="68"/>
      <c r="D138" s="68"/>
      <c r="E138" s="68"/>
      <c r="F138" s="67"/>
      <c r="G138" s="68"/>
      <c r="H138" s="68"/>
      <c r="I138" s="68"/>
      <c r="J138" s="68"/>
      <c r="K138" s="67"/>
      <c r="L138" s="68"/>
      <c r="M138" s="68"/>
      <c r="N138" s="68"/>
      <c r="O138" s="68"/>
    </row>
    <row r="139" spans="1:15" ht="13.8" thickBot="1" x14ac:dyDescent="0.3">
      <c r="A139" s="103"/>
      <c r="B139" s="104"/>
      <c r="C139" s="104"/>
      <c r="D139" s="104"/>
      <c r="E139" s="104"/>
      <c r="F139" s="103"/>
      <c r="G139" s="104"/>
      <c r="H139" s="104"/>
      <c r="I139" s="104"/>
      <c r="J139" s="104"/>
      <c r="K139" s="103"/>
      <c r="L139" s="104"/>
      <c r="M139" s="104"/>
      <c r="N139" s="104"/>
      <c r="O139" s="104"/>
    </row>
    <row r="140" spans="1:15" x14ac:dyDescent="0.25">
      <c r="A140" s="69" t="s">
        <v>33</v>
      </c>
      <c r="B140" s="70" t="s">
        <v>34</v>
      </c>
      <c r="C140" s="71" t="s">
        <v>35</v>
      </c>
      <c r="D140" s="72">
        <v>22</v>
      </c>
      <c r="E140" s="73"/>
      <c r="F140" s="69" t="s">
        <v>33</v>
      </c>
      <c r="G140" s="70" t="s">
        <v>34</v>
      </c>
      <c r="H140" s="71" t="s">
        <v>35</v>
      </c>
      <c r="I140" s="72">
        <v>23</v>
      </c>
      <c r="J140" s="73"/>
      <c r="K140" s="69" t="s">
        <v>33</v>
      </c>
      <c r="L140" s="70" t="s">
        <v>34</v>
      </c>
      <c r="M140" s="71" t="s">
        <v>35</v>
      </c>
      <c r="N140" s="72">
        <v>24</v>
      </c>
      <c r="O140" s="73"/>
    </row>
    <row r="141" spans="1:15" x14ac:dyDescent="0.25">
      <c r="A141" s="74" t="s">
        <v>13</v>
      </c>
      <c r="B141" s="105" t="str">
        <f ca="1">'Udregning af resultater'!T24</f>
        <v/>
      </c>
      <c r="C141" s="76"/>
      <c r="D141" s="76"/>
      <c r="E141" s="77"/>
      <c r="F141" s="74" t="s">
        <v>13</v>
      </c>
      <c r="G141" s="75" t="str">
        <f ca="1">'Udregning af resultater'!T25</f>
        <v/>
      </c>
      <c r="H141" s="76"/>
      <c r="I141" s="76"/>
      <c r="J141" s="77"/>
      <c r="K141" s="74" t="s">
        <v>13</v>
      </c>
      <c r="L141" s="75" t="str">
        <f ca="1">'Udregning af resultater'!T26</f>
        <v/>
      </c>
      <c r="M141" s="76"/>
      <c r="N141" s="76"/>
      <c r="O141" s="77"/>
    </row>
    <row r="142" spans="1:15" ht="13.8" thickBot="1" x14ac:dyDescent="0.3">
      <c r="A142" s="78" t="s">
        <v>36</v>
      </c>
      <c r="B142" s="352" t="s">
        <v>37</v>
      </c>
      <c r="C142" s="352"/>
      <c r="D142" s="352" t="s">
        <v>38</v>
      </c>
      <c r="E142" s="352"/>
      <c r="F142" s="78" t="s">
        <v>36</v>
      </c>
      <c r="G142" s="352" t="s">
        <v>37</v>
      </c>
      <c r="H142" s="352"/>
      <c r="I142" s="352" t="s">
        <v>38</v>
      </c>
      <c r="J142" s="352"/>
      <c r="K142" s="78" t="s">
        <v>36</v>
      </c>
      <c r="L142" s="352" t="s">
        <v>37</v>
      </c>
      <c r="M142" s="352"/>
      <c r="N142" s="352" t="s">
        <v>38</v>
      </c>
      <c r="O142" s="352"/>
    </row>
    <row r="143" spans="1:15" x14ac:dyDescent="0.25">
      <c r="A143" s="83" t="s">
        <v>39</v>
      </c>
      <c r="B143" s="80"/>
      <c r="C143" s="81"/>
      <c r="D143" s="80"/>
      <c r="E143" s="81"/>
      <c r="F143" s="83" t="s">
        <v>39</v>
      </c>
      <c r="G143" s="80"/>
      <c r="H143" s="81"/>
      <c r="I143" s="80"/>
      <c r="J143" s="81"/>
      <c r="K143" s="83" t="s">
        <v>39</v>
      </c>
      <c r="L143" s="80"/>
      <c r="M143" s="81"/>
      <c r="N143" s="80"/>
      <c r="O143" s="81"/>
    </row>
    <row r="144" spans="1:15" x14ac:dyDescent="0.25">
      <c r="A144" s="83"/>
      <c r="B144" s="85"/>
      <c r="C144" s="86"/>
      <c r="D144" s="85"/>
      <c r="E144" s="86"/>
      <c r="F144" s="83"/>
      <c r="G144" s="85"/>
      <c r="H144" s="86"/>
      <c r="I144" s="85"/>
      <c r="J144" s="86"/>
      <c r="K144" s="83"/>
      <c r="L144" s="85"/>
      <c r="M144" s="86"/>
      <c r="N144" s="85"/>
      <c r="O144" s="86"/>
    </row>
    <row r="145" spans="1:15" x14ac:dyDescent="0.25">
      <c r="A145" s="89"/>
      <c r="B145" s="85"/>
      <c r="C145" s="86"/>
      <c r="D145" s="85"/>
      <c r="E145" s="86"/>
      <c r="F145" s="89"/>
      <c r="G145" s="85"/>
      <c r="H145" s="86"/>
      <c r="I145" s="85"/>
      <c r="J145" s="86"/>
      <c r="K145" s="89"/>
      <c r="L145" s="85"/>
      <c r="M145" s="86"/>
      <c r="N145" s="85"/>
      <c r="O145" s="86"/>
    </row>
    <row r="146" spans="1:15" ht="13.8" thickBot="1" x14ac:dyDescent="0.3">
      <c r="A146" s="89"/>
      <c r="B146" s="91"/>
      <c r="C146" s="92"/>
      <c r="D146" s="91"/>
      <c r="E146" s="92"/>
      <c r="F146" s="89"/>
      <c r="G146" s="91"/>
      <c r="H146" s="92"/>
      <c r="I146" s="91"/>
      <c r="J146" s="92"/>
      <c r="K146" s="89"/>
      <c r="L146" s="91"/>
      <c r="M146" s="92"/>
      <c r="N146" s="91"/>
      <c r="O146" s="92"/>
    </row>
    <row r="147" spans="1:15" x14ac:dyDescent="0.25">
      <c r="A147" s="93" t="s">
        <v>40</v>
      </c>
      <c r="B147" s="94">
        <f>MROUND(MIN(B143:C146),0.5)</f>
        <v>0</v>
      </c>
      <c r="C147" s="95">
        <f>MROUND(MAX(B143:C146),0.5)</f>
        <v>0</v>
      </c>
      <c r="D147" s="94">
        <f>MROUND(MIN(D143:E146),0.5)</f>
        <v>0</v>
      </c>
      <c r="E147" s="95">
        <f>MROUND(MAX(D143:E146),0.5)</f>
        <v>0</v>
      </c>
      <c r="F147" s="93" t="s">
        <v>40</v>
      </c>
      <c r="G147" s="94">
        <f>MROUND(MIN(G143:H146),0.5)</f>
        <v>0</v>
      </c>
      <c r="H147" s="95">
        <f>MROUND(MAX(G143:H146),0.5)</f>
        <v>0</v>
      </c>
      <c r="I147" s="94">
        <f>MROUND(MIN(I143:J146),0.5)</f>
        <v>0</v>
      </c>
      <c r="J147" s="95">
        <f>MROUND(MAX(I143:J146),0.5)</f>
        <v>0</v>
      </c>
      <c r="K147" s="93" t="s">
        <v>40</v>
      </c>
      <c r="L147" s="94">
        <f>MROUND(MIN(L143:M146),0.5)</f>
        <v>0</v>
      </c>
      <c r="M147" s="95">
        <f>MROUND(MAX(L143:M146),0.5)</f>
        <v>0</v>
      </c>
      <c r="N147" s="94">
        <f>MROUND(MIN(N143:O146),0.5)</f>
        <v>0</v>
      </c>
      <c r="O147" s="95">
        <f>MROUND(MAX(N143:O146),0.5)</f>
        <v>0</v>
      </c>
    </row>
    <row r="148" spans="1:15" x14ac:dyDescent="0.25">
      <c r="A148" s="96" t="s">
        <v>41</v>
      </c>
      <c r="B148" s="350">
        <f>MROUND(B143, 0.5)+MROUND(B144, 0.5)+MROUND(B145, 0.5)+MROUND(B146, 0.5)+MROUND(C143, 0.5)+MROUND(C144, 0.5)+MROUND(C145, 0.5)+MROUND(C146, 0.5)-MROUND(B147,0.5)-MROUND(C147,0.5)</f>
        <v>0</v>
      </c>
      <c r="C148" s="351"/>
      <c r="D148" s="350">
        <f>MROUND(D143, 0.5)+MROUND(D144, 0.5)+MROUND(D145, 0.5)+MROUND(D146, 0.5)+MROUND(E143, 0.5)+MROUND(E144, 0.5)+MROUND(E145, 0.5)+MROUND(E146, 0.5)-MROUND(D147,0.5)-MROUND(E147,0.5)</f>
        <v>0</v>
      </c>
      <c r="E148" s="351"/>
      <c r="F148" s="96" t="s">
        <v>41</v>
      </c>
      <c r="G148" s="350">
        <f>MROUND(G143, 0.5)+MROUND(G144, 0.5)+MROUND(G145, 0.5)+MROUND(G146, 0.5)+MROUND(H143, 0.5)+MROUND(H144, 0.5)+MROUND(H145, 0.5)+MROUND(H146, 0.5)-MROUND(G147,0.5)-MROUND(H147,0.5)</f>
        <v>0</v>
      </c>
      <c r="H148" s="351"/>
      <c r="I148" s="350">
        <f>MROUND(I143, 0.5)+MROUND(I144, 0.5)+MROUND(I145, 0.5)+MROUND(I146, 0.5)+MROUND(J143, 0.5)+MROUND(J144, 0.5)+MROUND(J145, 0.5)+MROUND(J146, 0.5)-MROUND(I147,0.5)-MROUND(J147,0.5)</f>
        <v>0</v>
      </c>
      <c r="J148" s="351"/>
      <c r="K148" s="96" t="s">
        <v>41</v>
      </c>
      <c r="L148" s="350">
        <f>MROUND(L143, 0.5)+MROUND(L144, 0.5)+MROUND(L145, 0.5)+MROUND(L146, 0.5)+MROUND(M143, 0.5)+MROUND(M144, 0.5)+MROUND(M145, 0.5)+MROUND(M146, 0.5)-MROUND(L147,0.5)-MROUND(M147,0.5)</f>
        <v>0</v>
      </c>
      <c r="M148" s="351"/>
      <c r="N148" s="350">
        <f>MROUND(N143, 0.5)+MROUND(N144, 0.5)+MROUND(N145, 0.5)+MROUND(N146, 0.5)+MROUND(O143, 0.5)+MROUND(O144, 0.5)+MROUND(O145, 0.5)+MROUND(O146, 0.5)-MROUND(N147,0.5)-MROUND(O147,0.5)</f>
        <v>0</v>
      </c>
      <c r="O148" s="351"/>
    </row>
    <row r="149" spans="1:15" x14ac:dyDescent="0.25">
      <c r="A149" s="78" t="s">
        <v>42</v>
      </c>
      <c r="B149" s="350">
        <f>+B148/6</f>
        <v>0</v>
      </c>
      <c r="C149" s="351"/>
      <c r="D149" s="350">
        <f>+D148/6</f>
        <v>0</v>
      </c>
      <c r="E149" s="351"/>
      <c r="F149" s="78" t="s">
        <v>42</v>
      </c>
      <c r="G149" s="350">
        <f>+G148/6</f>
        <v>0</v>
      </c>
      <c r="H149" s="351"/>
      <c r="I149" s="350">
        <f>+I148/6</f>
        <v>0</v>
      </c>
      <c r="J149" s="351"/>
      <c r="K149" s="78" t="s">
        <v>42</v>
      </c>
      <c r="L149" s="350">
        <f>+L148/6</f>
        <v>0</v>
      </c>
      <c r="M149" s="351"/>
      <c r="N149" s="350">
        <f>+N148/6</f>
        <v>0</v>
      </c>
      <c r="O149" s="351"/>
    </row>
    <row r="150" spans="1:15" x14ac:dyDescent="0.25">
      <c r="A150" s="97" t="s">
        <v>43</v>
      </c>
      <c r="B150" s="348" t="str">
        <f ca="1">'Udregning af resultater'!Y24</f>
        <v/>
      </c>
      <c r="C150" s="349"/>
      <c r="D150" s="350" t="str">
        <f ca="1">'Udregning af resultater'!AA24</f>
        <v/>
      </c>
      <c r="E150" s="351"/>
      <c r="F150" s="97" t="s">
        <v>43</v>
      </c>
      <c r="G150" s="348" t="str">
        <f ca="1">'Udregning af resultater'!Y25</f>
        <v/>
      </c>
      <c r="H150" s="349"/>
      <c r="I150" s="350" t="str">
        <f ca="1">'Udregning af resultater'!AA25</f>
        <v/>
      </c>
      <c r="J150" s="351"/>
      <c r="K150" s="97" t="s">
        <v>43</v>
      </c>
      <c r="L150" s="348" t="str">
        <f ca="1">'Udregning af resultater'!Y26</f>
        <v/>
      </c>
      <c r="M150" s="349"/>
      <c r="N150" s="350" t="str">
        <f ca="1">'Udregning af resultater'!AA26</f>
        <v/>
      </c>
      <c r="O150" s="351"/>
    </row>
    <row r="151" spans="1:15" ht="13.8" thickBot="1" x14ac:dyDescent="0.3">
      <c r="A151" s="97" t="s">
        <v>44</v>
      </c>
      <c r="B151" s="346" t="str">
        <f ca="1">IF(B150&gt;0,IFERROR(+B150-B149,""),"")</f>
        <v/>
      </c>
      <c r="C151" s="347"/>
      <c r="D151" s="346" t="str">
        <f ca="1">IF(D150&gt;0,IFERROR(+D150-D149,""),"")</f>
        <v/>
      </c>
      <c r="E151" s="347"/>
      <c r="F151" s="97" t="s">
        <v>44</v>
      </c>
      <c r="G151" s="346" t="str">
        <f ca="1">IF(G150&gt;0,IFERROR(+G150-G149,""),"")</f>
        <v/>
      </c>
      <c r="H151" s="347"/>
      <c r="I151" s="346" t="str">
        <f ca="1">IF(I150&gt;0,IFERROR(+I150-I149,""),"")</f>
        <v/>
      </c>
      <c r="J151" s="347"/>
      <c r="K151" s="97" t="s">
        <v>44</v>
      </c>
      <c r="L151" s="346" t="str">
        <f ca="1">IF(L150&gt;0,IFERROR(+L150-L149,""),"")</f>
        <v/>
      </c>
      <c r="M151" s="347"/>
      <c r="N151" s="346" t="str">
        <f ca="1">IF(N150&gt;0,IFERROR(+N150-N149,""),"")</f>
        <v/>
      </c>
      <c r="O151" s="347"/>
    </row>
    <row r="152" spans="1:15" s="101" customFormat="1" ht="13.8" thickBot="1" x14ac:dyDescent="0.3">
      <c r="A152" s="100" t="s">
        <v>45</v>
      </c>
      <c r="B152" s="342" t="str">
        <f ca="1">'Udregning af resultater'!M67</f>
        <v/>
      </c>
      <c r="C152" s="343"/>
      <c r="D152" s="344" t="str">
        <f ca="1">'Udregning af resultater'!M109</f>
        <v/>
      </c>
      <c r="E152" s="345"/>
      <c r="F152" s="100" t="s">
        <v>45</v>
      </c>
      <c r="G152" s="342" t="str">
        <f ca="1">'Udregning af resultater'!M68</f>
        <v/>
      </c>
      <c r="H152" s="343"/>
      <c r="I152" s="344" t="str">
        <f ca="1">'Udregning af resultater'!M110</f>
        <v/>
      </c>
      <c r="J152" s="345"/>
      <c r="K152" s="100" t="s">
        <v>45</v>
      </c>
      <c r="L152" s="342" t="str">
        <f ca="1">'Udregning af resultater'!M69</f>
        <v/>
      </c>
      <c r="M152" s="343"/>
      <c r="N152" s="344" t="str">
        <f ca="1">'Udregning af resultater'!M111</f>
        <v/>
      </c>
      <c r="O152" s="345"/>
    </row>
    <row r="153" spans="1:15" x14ac:dyDescent="0.25">
      <c r="A153" s="341" t="s">
        <v>34</v>
      </c>
      <c r="B153" s="341"/>
      <c r="C153" s="341"/>
      <c r="F153" s="341" t="s">
        <v>49</v>
      </c>
      <c r="G153" s="341"/>
      <c r="H153" s="341"/>
    </row>
    <row r="160" spans="1:15" ht="16.2" thickBot="1" x14ac:dyDescent="0.35">
      <c r="A160" s="356" t="s">
        <v>31</v>
      </c>
      <c r="B160" s="356"/>
      <c r="D160" s="61" t="s">
        <v>12</v>
      </c>
      <c r="E160" s="355" t="str">
        <f>IF(ISBLANK(Hovedmenu!$B$14),"",Hovedmenu!$B$14)</f>
        <v/>
      </c>
      <c r="F160" s="355"/>
      <c r="H160" s="61" t="s">
        <v>23</v>
      </c>
      <c r="J160" s="62" t="str">
        <f>IF(ISBLANK(Hovedmenu!$E$14),"",Hovedmenu!$E$14)</f>
        <v/>
      </c>
      <c r="K160" s="63"/>
    </row>
    <row r="162" spans="1:15" ht="13.8" thickBot="1" x14ac:dyDescent="0.3">
      <c r="A162" s="353" t="str">
        <f>$A$3</f>
        <v>Grønjordspløjning</v>
      </c>
      <c r="B162" s="353"/>
      <c r="C162" s="353"/>
      <c r="D162" s="61" t="s">
        <v>22</v>
      </c>
      <c r="E162" s="354" t="str">
        <f>IF(ISBLANK(Hovedmenu!$H$14),"",Hovedmenu!$H$14)</f>
        <v/>
      </c>
      <c r="F162" s="355"/>
      <c r="H162" s="61" t="s">
        <v>32</v>
      </c>
      <c r="J162" s="63"/>
      <c r="K162" s="63"/>
    </row>
    <row r="163" spans="1:15" x14ac:dyDescent="0.25">
      <c r="A163" s="66"/>
      <c r="B163" s="66"/>
      <c r="C163" s="66"/>
      <c r="E163" s="67"/>
      <c r="F163" s="68"/>
      <c r="J163" s="67" t="str">
        <f>IF(ISBLANK(Hovedmenu!$F$16),"",Hovedmenu!$F$16)</f>
        <v/>
      </c>
      <c r="K163" s="67"/>
    </row>
    <row r="164" spans="1:15" ht="13.8" thickBot="1" x14ac:dyDescent="0.3"/>
    <row r="165" spans="1:15" x14ac:dyDescent="0.25">
      <c r="A165" s="69" t="s">
        <v>33</v>
      </c>
      <c r="B165" s="70" t="s">
        <v>34</v>
      </c>
      <c r="C165" s="71" t="s">
        <v>35</v>
      </c>
      <c r="D165" s="72">
        <v>25</v>
      </c>
      <c r="E165" s="73"/>
      <c r="F165" s="69" t="s">
        <v>33</v>
      </c>
      <c r="G165" s="70" t="s">
        <v>34</v>
      </c>
      <c r="H165" s="71" t="s">
        <v>35</v>
      </c>
      <c r="I165" s="72">
        <v>26</v>
      </c>
      <c r="J165" s="73"/>
      <c r="K165" s="69" t="s">
        <v>33</v>
      </c>
      <c r="L165" s="70" t="s">
        <v>34</v>
      </c>
      <c r="M165" s="71" t="s">
        <v>35</v>
      </c>
      <c r="N165" s="72">
        <v>27</v>
      </c>
      <c r="O165" s="73"/>
    </row>
    <row r="166" spans="1:15" x14ac:dyDescent="0.25">
      <c r="A166" s="74" t="s">
        <v>13</v>
      </c>
      <c r="B166" s="75" t="str">
        <f ca="1">'Udregning af resultater'!T27</f>
        <v/>
      </c>
      <c r="C166" s="76"/>
      <c r="D166" s="76"/>
      <c r="E166" s="77"/>
      <c r="F166" s="74" t="s">
        <v>13</v>
      </c>
      <c r="G166" s="75" t="str">
        <f ca="1">'Udregning af resultater'!T28</f>
        <v/>
      </c>
      <c r="H166" s="76"/>
      <c r="I166" s="76"/>
      <c r="J166" s="77"/>
      <c r="K166" s="74" t="s">
        <v>13</v>
      </c>
      <c r="L166" s="75" t="str">
        <f ca="1">'Udregning af resultater'!T29</f>
        <v/>
      </c>
      <c r="M166" s="76"/>
      <c r="N166" s="76"/>
      <c r="O166" s="77"/>
    </row>
    <row r="167" spans="1:15" ht="13.8" thickBot="1" x14ac:dyDescent="0.3">
      <c r="A167" s="78" t="s">
        <v>36</v>
      </c>
      <c r="B167" s="352" t="s">
        <v>37</v>
      </c>
      <c r="C167" s="352"/>
      <c r="D167" s="352" t="s">
        <v>38</v>
      </c>
      <c r="E167" s="352"/>
      <c r="F167" s="78" t="s">
        <v>36</v>
      </c>
      <c r="G167" s="352" t="s">
        <v>37</v>
      </c>
      <c r="H167" s="352"/>
      <c r="I167" s="352" t="s">
        <v>38</v>
      </c>
      <c r="J167" s="352"/>
      <c r="K167" s="78" t="s">
        <v>36</v>
      </c>
      <c r="L167" s="352" t="s">
        <v>37</v>
      </c>
      <c r="M167" s="352"/>
      <c r="N167" s="352" t="s">
        <v>38</v>
      </c>
      <c r="O167" s="352"/>
    </row>
    <row r="168" spans="1:15" x14ac:dyDescent="0.25">
      <c r="A168" s="79" t="s">
        <v>39</v>
      </c>
      <c r="B168" s="80"/>
      <c r="C168" s="81"/>
      <c r="D168" s="80"/>
      <c r="E168" s="81"/>
      <c r="F168" s="82" t="s">
        <v>39</v>
      </c>
      <c r="G168" s="80"/>
      <c r="H168" s="81"/>
      <c r="I168" s="80"/>
      <c r="J168" s="81"/>
      <c r="K168" s="83" t="s">
        <v>39</v>
      </c>
      <c r="L168" s="80"/>
      <c r="M168" s="81"/>
      <c r="N168" s="80"/>
      <c r="O168" s="81"/>
    </row>
    <row r="169" spans="1:15" x14ac:dyDescent="0.25">
      <c r="A169" s="84"/>
      <c r="B169" s="85"/>
      <c r="C169" s="86"/>
      <c r="D169" s="85"/>
      <c r="E169" s="86"/>
      <c r="F169" s="82"/>
      <c r="G169" s="85"/>
      <c r="H169" s="86"/>
      <c r="I169" s="85"/>
      <c r="J169" s="86"/>
      <c r="K169" s="83"/>
      <c r="L169" s="85"/>
      <c r="M169" s="86"/>
      <c r="N169" s="85"/>
      <c r="O169" s="86"/>
    </row>
    <row r="170" spans="1:15" x14ac:dyDescent="0.25">
      <c r="A170" s="87"/>
      <c r="B170" s="85"/>
      <c r="C170" s="86"/>
      <c r="D170" s="85"/>
      <c r="E170" s="86"/>
      <c r="F170" s="88"/>
      <c r="G170" s="85"/>
      <c r="H170" s="86"/>
      <c r="I170" s="85"/>
      <c r="J170" s="86"/>
      <c r="K170" s="89"/>
      <c r="L170" s="85"/>
      <c r="M170" s="86"/>
      <c r="N170" s="85"/>
      <c r="O170" s="86"/>
    </row>
    <row r="171" spans="1:15" ht="13.8" thickBot="1" x14ac:dyDescent="0.3">
      <c r="A171" s="87"/>
      <c r="B171" s="91"/>
      <c r="C171" s="92"/>
      <c r="D171" s="91"/>
      <c r="E171" s="92"/>
      <c r="F171" s="88"/>
      <c r="G171" s="91"/>
      <c r="H171" s="92"/>
      <c r="I171" s="91"/>
      <c r="J171" s="92"/>
      <c r="K171" s="89"/>
      <c r="L171" s="91"/>
      <c r="M171" s="92"/>
      <c r="N171" s="91"/>
      <c r="O171" s="92"/>
    </row>
    <row r="172" spans="1:15" x14ac:dyDescent="0.25">
      <c r="A172" s="93" t="s">
        <v>40</v>
      </c>
      <c r="B172" s="94">
        <f>MROUND(MIN(B168:C171),0.5)</f>
        <v>0</v>
      </c>
      <c r="C172" s="95">
        <f>MROUND(MAX(B168:C171),0.5)</f>
        <v>0</v>
      </c>
      <c r="D172" s="94">
        <f>MROUND(MIN(D168:E171),0.5)</f>
        <v>0</v>
      </c>
      <c r="E172" s="95">
        <f>MROUND(MAX(D168:E171),0.5)</f>
        <v>0</v>
      </c>
      <c r="F172" s="93" t="s">
        <v>40</v>
      </c>
      <c r="G172" s="94">
        <f>MROUND(MIN(G168:H171),0.5)</f>
        <v>0</v>
      </c>
      <c r="H172" s="95">
        <f>MROUND(MAX(G168:H171),0.5)</f>
        <v>0</v>
      </c>
      <c r="I172" s="94">
        <f>MROUND(MIN(I168:J171),0.5)</f>
        <v>0</v>
      </c>
      <c r="J172" s="95">
        <f>MROUND(MAX(I168:J171),0.5)</f>
        <v>0</v>
      </c>
      <c r="K172" s="93" t="s">
        <v>40</v>
      </c>
      <c r="L172" s="94">
        <f>MROUND(MIN(L168:M171),0.5)</f>
        <v>0</v>
      </c>
      <c r="M172" s="95">
        <f>MROUND(MAX(L168:M171),0.5)</f>
        <v>0</v>
      </c>
      <c r="N172" s="94">
        <f>MROUND(MIN(N168:O171),0.5)</f>
        <v>0</v>
      </c>
      <c r="O172" s="95">
        <f>MROUND(MAX(N168:O171),0.5)</f>
        <v>0</v>
      </c>
    </row>
    <row r="173" spans="1:15" x14ac:dyDescent="0.25">
      <c r="A173" s="96" t="s">
        <v>41</v>
      </c>
      <c r="B173" s="350">
        <f>MROUND(B168, 0.5)+MROUND(B169, 0.5)+MROUND(B170, 0.5)+MROUND(B171, 0.5)+MROUND(C168, 0.5)+MROUND(C169, 0.5)+MROUND(C170, 0.5)+MROUND(C171, 0.5)-MROUND(B172,0.5)-MROUND(C172,0.5)</f>
        <v>0</v>
      </c>
      <c r="C173" s="351"/>
      <c r="D173" s="350">
        <f>MROUND(D168, 0.5)+MROUND(D169, 0.5)+MROUND(D170, 0.5)+MROUND(D171, 0.5)+MROUND(E168, 0.5)+MROUND(E169, 0.5)+MROUND(E170, 0.5)+MROUND(E171, 0.5)-MROUND(D172,0.5)-MROUND(E172,0.5)</f>
        <v>0</v>
      </c>
      <c r="E173" s="351"/>
      <c r="F173" s="96" t="s">
        <v>41</v>
      </c>
      <c r="G173" s="350">
        <f>MROUND(G168, 0.5)+MROUND(G169, 0.5)+MROUND(G170, 0.5)+MROUND(G171, 0.5)+MROUND(H168, 0.5)+MROUND(H169, 0.5)+MROUND(H170, 0.5)+MROUND(H171, 0.5)-MROUND(G172,0.5)-MROUND(H172,0.5)</f>
        <v>0</v>
      </c>
      <c r="H173" s="351"/>
      <c r="I173" s="350">
        <f>MROUND(I168, 0.5)+MROUND(I169, 0.5)+MROUND(I170, 0.5)+MROUND(I171, 0.5)+MROUND(J168, 0.5)+MROUND(J169, 0.5)+MROUND(J170, 0.5)+MROUND(J171, 0.5)-MROUND(I172,0.5)-MROUND(J172,0.5)</f>
        <v>0</v>
      </c>
      <c r="J173" s="351"/>
      <c r="K173" s="96" t="s">
        <v>41</v>
      </c>
      <c r="L173" s="350">
        <f>MROUND(L168, 0.5)+MROUND(L169, 0.5)+MROUND(L170, 0.5)+MROUND(L171, 0.5)+MROUND(M168, 0.5)+MROUND(M169, 0.5)+MROUND(M170, 0.5)+MROUND(M171, 0.5)-MROUND(L172,0.5)-MROUND(M172,0.5)</f>
        <v>0</v>
      </c>
      <c r="M173" s="351"/>
      <c r="N173" s="350">
        <f>MROUND(N168, 0.5)+MROUND(N169, 0.5)+MROUND(N170, 0.5)+MROUND(N171, 0.5)+MROUND(O168, 0.5)+MROUND(O169, 0.5)+MROUND(O170, 0.5)+MROUND(O171, 0.5)-MROUND(N172,0.5)-MROUND(O172,0.5)</f>
        <v>0</v>
      </c>
      <c r="O173" s="351"/>
    </row>
    <row r="174" spans="1:15" x14ac:dyDescent="0.25">
      <c r="A174" s="78" t="s">
        <v>42</v>
      </c>
      <c r="B174" s="350">
        <f>+B173/6</f>
        <v>0</v>
      </c>
      <c r="C174" s="351"/>
      <c r="D174" s="350">
        <f>+D173/6</f>
        <v>0</v>
      </c>
      <c r="E174" s="351"/>
      <c r="F174" s="78" t="s">
        <v>42</v>
      </c>
      <c r="G174" s="350">
        <f>+G173/6</f>
        <v>0</v>
      </c>
      <c r="H174" s="351"/>
      <c r="I174" s="350">
        <f>+I173/6</f>
        <v>0</v>
      </c>
      <c r="J174" s="351"/>
      <c r="K174" s="78" t="s">
        <v>42</v>
      </c>
      <c r="L174" s="350">
        <f>+L173/6</f>
        <v>0</v>
      </c>
      <c r="M174" s="351"/>
      <c r="N174" s="350">
        <f>+N173/6</f>
        <v>0</v>
      </c>
      <c r="O174" s="351"/>
    </row>
    <row r="175" spans="1:15" x14ac:dyDescent="0.25">
      <c r="A175" s="97" t="s">
        <v>43</v>
      </c>
      <c r="B175" s="348" t="str">
        <f ca="1">'Udregning af resultater'!Y27</f>
        <v/>
      </c>
      <c r="C175" s="349"/>
      <c r="D175" s="350" t="str">
        <f ca="1">'Udregning af resultater'!AA27</f>
        <v/>
      </c>
      <c r="E175" s="351"/>
      <c r="F175" s="97" t="s">
        <v>43</v>
      </c>
      <c r="G175" s="348" t="str">
        <f ca="1">'Udregning af resultater'!Y28</f>
        <v/>
      </c>
      <c r="H175" s="349"/>
      <c r="I175" s="350" t="str">
        <f ca="1">'Udregning af resultater'!AA28</f>
        <v/>
      </c>
      <c r="J175" s="351"/>
      <c r="K175" s="97" t="s">
        <v>43</v>
      </c>
      <c r="L175" s="348" t="str">
        <f ca="1">'Udregning af resultater'!Y29</f>
        <v/>
      </c>
      <c r="M175" s="349"/>
      <c r="N175" s="350" t="str">
        <f ca="1">'Udregning af resultater'!AA29</f>
        <v/>
      </c>
      <c r="O175" s="351"/>
    </row>
    <row r="176" spans="1:15" ht="13.8" thickBot="1" x14ac:dyDescent="0.3">
      <c r="A176" s="97" t="s">
        <v>44</v>
      </c>
      <c r="B176" s="346" t="str">
        <f ca="1">IF(B175&gt;0,IFERROR(+B175-B174,""),"")</f>
        <v/>
      </c>
      <c r="C176" s="347"/>
      <c r="D176" s="346" t="str">
        <f ca="1">IF(D175&gt;0,IFERROR(+D175-D174,""),"")</f>
        <v/>
      </c>
      <c r="E176" s="347"/>
      <c r="F176" s="97" t="s">
        <v>44</v>
      </c>
      <c r="G176" s="346" t="str">
        <f ca="1">IF(G175&gt;0,IFERROR(+G175-G174,""),"")</f>
        <v/>
      </c>
      <c r="H176" s="347"/>
      <c r="I176" s="346" t="str">
        <f ca="1">IF(I175&gt;0,IFERROR(+I175-I174,""),"")</f>
        <v/>
      </c>
      <c r="J176" s="347"/>
      <c r="K176" s="97" t="s">
        <v>44</v>
      </c>
      <c r="L176" s="346" t="str">
        <f ca="1">IF(L175&gt;0,IFERROR(+L175-L174,""),"")</f>
        <v/>
      </c>
      <c r="M176" s="347"/>
      <c r="N176" s="346" t="str">
        <f ca="1">IF(N175&gt;0,IFERROR(+N175-N174,""),"")</f>
        <v/>
      </c>
      <c r="O176" s="347"/>
    </row>
    <row r="177" spans="1:15" s="101" customFormat="1" ht="13.8" thickBot="1" x14ac:dyDescent="0.3">
      <c r="A177" s="98" t="s">
        <v>45</v>
      </c>
      <c r="B177" s="342" t="str">
        <f ca="1">'Udregning af resultater'!M70</f>
        <v/>
      </c>
      <c r="C177" s="343"/>
      <c r="D177" s="344" t="str">
        <f ca="1">'Udregning af resultater'!M112</f>
        <v/>
      </c>
      <c r="E177" s="345"/>
      <c r="F177" s="99" t="s">
        <v>45</v>
      </c>
      <c r="G177" s="342" t="str">
        <f ca="1">'Udregning af resultater'!M71</f>
        <v/>
      </c>
      <c r="H177" s="343"/>
      <c r="I177" s="344" t="str">
        <f ca="1">'Udregning af resultater'!M113</f>
        <v/>
      </c>
      <c r="J177" s="345"/>
      <c r="K177" s="100" t="s">
        <v>45</v>
      </c>
      <c r="L177" s="342" t="str">
        <f ca="1">'Udregning af resultater'!M72</f>
        <v/>
      </c>
      <c r="M177" s="343"/>
      <c r="N177" s="344" t="str">
        <f ca="1">'Udregning af resultater'!M114</f>
        <v/>
      </c>
      <c r="O177" s="345"/>
    </row>
    <row r="178" spans="1:15" x14ac:dyDescent="0.25">
      <c r="A178" s="67"/>
      <c r="B178" s="68"/>
      <c r="C178" s="68"/>
      <c r="D178" s="68"/>
      <c r="E178" s="68"/>
      <c r="F178" s="67"/>
      <c r="G178" s="68"/>
      <c r="H178" s="68"/>
      <c r="I178" s="68"/>
      <c r="J178" s="68"/>
      <c r="K178" s="67"/>
      <c r="L178" s="68"/>
      <c r="M178" s="68"/>
      <c r="N178" s="68"/>
      <c r="O178" s="68"/>
    </row>
    <row r="179" spans="1:15" ht="13.8" thickBot="1" x14ac:dyDescent="0.3">
      <c r="A179" s="103"/>
      <c r="B179" s="104"/>
      <c r="C179" s="104"/>
      <c r="D179" s="104"/>
      <c r="E179" s="104"/>
      <c r="F179" s="103"/>
      <c r="G179" s="104"/>
      <c r="H179" s="104"/>
      <c r="I179" s="104"/>
      <c r="J179" s="104"/>
      <c r="K179" s="103"/>
      <c r="L179" s="104"/>
      <c r="M179" s="104"/>
      <c r="N179" s="104"/>
      <c r="O179" s="104"/>
    </row>
    <row r="180" spans="1:15" x14ac:dyDescent="0.25">
      <c r="A180" s="69" t="s">
        <v>33</v>
      </c>
      <c r="B180" s="70" t="s">
        <v>34</v>
      </c>
      <c r="C180" s="71" t="s">
        <v>35</v>
      </c>
      <c r="D180" s="72">
        <v>28</v>
      </c>
      <c r="E180" s="73"/>
      <c r="F180" s="69" t="s">
        <v>33</v>
      </c>
      <c r="G180" s="70" t="s">
        <v>34</v>
      </c>
      <c r="H180" s="71" t="s">
        <v>35</v>
      </c>
      <c r="I180" s="72">
        <v>29</v>
      </c>
      <c r="J180" s="73"/>
      <c r="K180" s="69" t="s">
        <v>33</v>
      </c>
      <c r="L180" s="70" t="s">
        <v>34</v>
      </c>
      <c r="M180" s="71" t="s">
        <v>35</v>
      </c>
      <c r="N180" s="72">
        <v>30</v>
      </c>
      <c r="O180" s="73"/>
    </row>
    <row r="181" spans="1:15" x14ac:dyDescent="0.25">
      <c r="A181" s="74" t="s">
        <v>13</v>
      </c>
      <c r="B181" s="105" t="str">
        <f ca="1">'Udregning af resultater'!T30</f>
        <v/>
      </c>
      <c r="C181" s="76"/>
      <c r="D181" s="76"/>
      <c r="E181" s="77"/>
      <c r="F181" s="74" t="s">
        <v>13</v>
      </c>
      <c r="G181" s="75" t="str">
        <f ca="1">'Udregning af resultater'!T31</f>
        <v/>
      </c>
      <c r="H181" s="76"/>
      <c r="I181" s="76"/>
      <c r="J181" s="77"/>
      <c r="K181" s="74" t="s">
        <v>13</v>
      </c>
      <c r="L181" s="75" t="str">
        <f ca="1">'Udregning af resultater'!T32</f>
        <v/>
      </c>
      <c r="M181" s="76"/>
      <c r="N181" s="76"/>
      <c r="O181" s="77"/>
    </row>
    <row r="182" spans="1:15" ht="13.8" thickBot="1" x14ac:dyDescent="0.3">
      <c r="A182" s="78" t="s">
        <v>36</v>
      </c>
      <c r="B182" s="352" t="s">
        <v>37</v>
      </c>
      <c r="C182" s="352"/>
      <c r="D182" s="352" t="s">
        <v>38</v>
      </c>
      <c r="E182" s="352"/>
      <c r="F182" s="78" t="s">
        <v>36</v>
      </c>
      <c r="G182" s="352" t="s">
        <v>37</v>
      </c>
      <c r="H182" s="352"/>
      <c r="I182" s="352" t="s">
        <v>38</v>
      </c>
      <c r="J182" s="352"/>
      <c r="K182" s="78" t="s">
        <v>36</v>
      </c>
      <c r="L182" s="352" t="s">
        <v>37</v>
      </c>
      <c r="M182" s="352"/>
      <c r="N182" s="352" t="s">
        <v>38</v>
      </c>
      <c r="O182" s="352"/>
    </row>
    <row r="183" spans="1:15" x14ac:dyDescent="0.25">
      <c r="A183" s="83" t="s">
        <v>39</v>
      </c>
      <c r="B183" s="80"/>
      <c r="C183" s="81"/>
      <c r="D183" s="80"/>
      <c r="E183" s="81"/>
      <c r="F183" s="83" t="s">
        <v>39</v>
      </c>
      <c r="G183" s="80"/>
      <c r="H183" s="81"/>
      <c r="I183" s="80"/>
      <c r="J183" s="81"/>
      <c r="K183" s="83" t="s">
        <v>39</v>
      </c>
      <c r="L183" s="80"/>
      <c r="M183" s="81"/>
      <c r="N183" s="80"/>
      <c r="O183" s="81"/>
    </row>
    <row r="184" spans="1:15" x14ac:dyDescent="0.25">
      <c r="A184" s="83"/>
      <c r="B184" s="85"/>
      <c r="C184" s="86"/>
      <c r="D184" s="85"/>
      <c r="E184" s="86"/>
      <c r="F184" s="83"/>
      <c r="G184" s="85"/>
      <c r="H184" s="86"/>
      <c r="I184" s="85"/>
      <c r="J184" s="86"/>
      <c r="K184" s="83"/>
      <c r="L184" s="85"/>
      <c r="M184" s="86"/>
      <c r="N184" s="85"/>
      <c r="O184" s="86"/>
    </row>
    <row r="185" spans="1:15" x14ac:dyDescent="0.25">
      <c r="A185" s="89"/>
      <c r="B185" s="85"/>
      <c r="C185" s="86"/>
      <c r="D185" s="85"/>
      <c r="E185" s="86"/>
      <c r="F185" s="89"/>
      <c r="G185" s="85"/>
      <c r="H185" s="86"/>
      <c r="I185" s="85"/>
      <c r="J185" s="86"/>
      <c r="K185" s="89"/>
      <c r="L185" s="85"/>
      <c r="M185" s="86"/>
      <c r="N185" s="85"/>
      <c r="O185" s="86"/>
    </row>
    <row r="186" spans="1:15" ht="13.8" thickBot="1" x14ac:dyDescent="0.3">
      <c r="A186" s="89"/>
      <c r="B186" s="91"/>
      <c r="C186" s="92"/>
      <c r="D186" s="91"/>
      <c r="E186" s="92"/>
      <c r="F186" s="89"/>
      <c r="G186" s="91"/>
      <c r="H186" s="92"/>
      <c r="I186" s="91"/>
      <c r="J186" s="92"/>
      <c r="K186" s="89"/>
      <c r="L186" s="91"/>
      <c r="M186" s="92"/>
      <c r="N186" s="91"/>
      <c r="O186" s="92"/>
    </row>
    <row r="187" spans="1:15" x14ac:dyDescent="0.25">
      <c r="A187" s="93" t="s">
        <v>40</v>
      </c>
      <c r="B187" s="94">
        <f>MROUND(MIN(B183:C186),0.5)</f>
        <v>0</v>
      </c>
      <c r="C187" s="95">
        <f>MROUND(MAX(B183:C186),0.5)</f>
        <v>0</v>
      </c>
      <c r="D187" s="94">
        <f>MROUND(MIN(D183:E186),0.5)</f>
        <v>0</v>
      </c>
      <c r="E187" s="95">
        <f>MROUND(MAX(D183:E186),0.5)</f>
        <v>0</v>
      </c>
      <c r="F187" s="93" t="s">
        <v>40</v>
      </c>
      <c r="G187" s="94">
        <f>MROUND(MIN(G183:H186),0.5)</f>
        <v>0</v>
      </c>
      <c r="H187" s="95">
        <f>MROUND(MAX(G183:H186),0.5)</f>
        <v>0</v>
      </c>
      <c r="I187" s="94">
        <f>MROUND(MIN(I183:J186),0.5)</f>
        <v>0</v>
      </c>
      <c r="J187" s="95">
        <f>MROUND(MAX(I183:J186),0.5)</f>
        <v>0</v>
      </c>
      <c r="K187" s="93" t="s">
        <v>40</v>
      </c>
      <c r="L187" s="94">
        <f>MROUND(MIN(L183:M186),0.5)</f>
        <v>0</v>
      </c>
      <c r="M187" s="95">
        <f>MROUND(MAX(L183:M186),0.5)</f>
        <v>0</v>
      </c>
      <c r="N187" s="94">
        <f>MROUND(MIN(N183:O186),0.5)</f>
        <v>0</v>
      </c>
      <c r="O187" s="95">
        <f>MROUND(MAX(N183:O186),0.5)</f>
        <v>0</v>
      </c>
    </row>
    <row r="188" spans="1:15" x14ac:dyDescent="0.25">
      <c r="A188" s="96" t="s">
        <v>41</v>
      </c>
      <c r="B188" s="350">
        <f>MROUND(B183, 0.5)+MROUND(B184, 0.5)+MROUND(B185, 0.5)+MROUND(B186, 0.5)+MROUND(C183, 0.5)+MROUND(C184, 0.5)+MROUND(C185, 0.5)+MROUND(C186, 0.5)-MROUND(B187,0.5)-MROUND(C187,0.5)</f>
        <v>0</v>
      </c>
      <c r="C188" s="351"/>
      <c r="D188" s="350">
        <f>MROUND(D183, 0.5)+MROUND(D184, 0.5)+MROUND(D185, 0.5)+MROUND(D186, 0.5)+MROUND(E183, 0.5)+MROUND(E184, 0.5)+MROUND(E185, 0.5)+MROUND(E186, 0.5)-MROUND(D187,0.5)-MROUND(E187,0.5)</f>
        <v>0</v>
      </c>
      <c r="E188" s="351"/>
      <c r="F188" s="96" t="s">
        <v>41</v>
      </c>
      <c r="G188" s="350">
        <f>MROUND(G183, 0.5)+MROUND(G184, 0.5)+MROUND(G185, 0.5)+MROUND(G186, 0.5)+MROUND(H183, 0.5)+MROUND(H184, 0.5)+MROUND(H185, 0.5)+MROUND(H186, 0.5)-MROUND(G187,0.5)-MROUND(H187,0.5)</f>
        <v>0</v>
      </c>
      <c r="H188" s="351"/>
      <c r="I188" s="350">
        <f>MROUND(I183, 0.5)+MROUND(I184, 0.5)+MROUND(I185, 0.5)+MROUND(I186, 0.5)+MROUND(J183, 0.5)+MROUND(J184, 0.5)+MROUND(J185, 0.5)+MROUND(J186, 0.5)-MROUND(I187,0.5)-MROUND(J187,0.5)</f>
        <v>0</v>
      </c>
      <c r="J188" s="351"/>
      <c r="K188" s="96" t="s">
        <v>41</v>
      </c>
      <c r="L188" s="350">
        <f>MROUND(L183, 0.5)+MROUND(L184, 0.5)+MROUND(L185, 0.5)+MROUND(L186, 0.5)+MROUND(M183, 0.5)+MROUND(M184, 0.5)+MROUND(M185, 0.5)+MROUND(M186, 0.5)-MROUND(L187,0.5)-MROUND(M187,0.5)</f>
        <v>0</v>
      </c>
      <c r="M188" s="351"/>
      <c r="N188" s="350">
        <f>MROUND(N183, 0.5)+MROUND(N184, 0.5)+MROUND(N185, 0.5)+MROUND(N186, 0.5)+MROUND(O183, 0.5)+MROUND(O184, 0.5)+MROUND(O185, 0.5)+MROUND(O186, 0.5)-MROUND(N187,0.5)-MROUND(O187,0.5)</f>
        <v>0</v>
      </c>
      <c r="O188" s="351"/>
    </row>
    <row r="189" spans="1:15" x14ac:dyDescent="0.25">
      <c r="A189" s="78" t="s">
        <v>42</v>
      </c>
      <c r="B189" s="350">
        <f>+B188/6</f>
        <v>0</v>
      </c>
      <c r="C189" s="351"/>
      <c r="D189" s="350">
        <f>+D188/6</f>
        <v>0</v>
      </c>
      <c r="E189" s="351"/>
      <c r="F189" s="78" t="s">
        <v>42</v>
      </c>
      <c r="G189" s="350">
        <f>+G188/6</f>
        <v>0</v>
      </c>
      <c r="H189" s="351"/>
      <c r="I189" s="350">
        <f>+I188/6</f>
        <v>0</v>
      </c>
      <c r="J189" s="351"/>
      <c r="K189" s="78" t="s">
        <v>42</v>
      </c>
      <c r="L189" s="350">
        <f>+L188/6</f>
        <v>0</v>
      </c>
      <c r="M189" s="351"/>
      <c r="N189" s="350">
        <f>+N188/6</f>
        <v>0</v>
      </c>
      <c r="O189" s="351"/>
    </row>
    <row r="190" spans="1:15" x14ac:dyDescent="0.25">
      <c r="A190" s="97" t="s">
        <v>43</v>
      </c>
      <c r="B190" s="348" t="str">
        <f ca="1">'Udregning af resultater'!Y30</f>
        <v/>
      </c>
      <c r="C190" s="349"/>
      <c r="D190" s="350" t="str">
        <f ca="1">'Udregning af resultater'!AA30</f>
        <v/>
      </c>
      <c r="E190" s="351"/>
      <c r="F190" s="97" t="s">
        <v>43</v>
      </c>
      <c r="G190" s="348" t="str">
        <f ca="1">'Udregning af resultater'!Y31</f>
        <v/>
      </c>
      <c r="H190" s="349"/>
      <c r="I190" s="350" t="str">
        <f ca="1">'Udregning af resultater'!AA31</f>
        <v/>
      </c>
      <c r="J190" s="351"/>
      <c r="K190" s="97" t="s">
        <v>43</v>
      </c>
      <c r="L190" s="348" t="str">
        <f ca="1">'Udregning af resultater'!Y32</f>
        <v/>
      </c>
      <c r="M190" s="349"/>
      <c r="N190" s="350" t="str">
        <f ca="1">'Udregning af resultater'!AA32</f>
        <v/>
      </c>
      <c r="O190" s="351"/>
    </row>
    <row r="191" spans="1:15" ht="13.8" thickBot="1" x14ac:dyDescent="0.3">
      <c r="A191" s="97" t="s">
        <v>44</v>
      </c>
      <c r="B191" s="346" t="str">
        <f ca="1">IF(B190&gt;0,IFERROR(+B190-B189,""),"")</f>
        <v/>
      </c>
      <c r="C191" s="347"/>
      <c r="D191" s="346" t="str">
        <f ca="1">IF(D190&gt;0,IFERROR(+D190-D189,""),"")</f>
        <v/>
      </c>
      <c r="E191" s="347"/>
      <c r="F191" s="97" t="s">
        <v>44</v>
      </c>
      <c r="G191" s="346" t="str">
        <f ca="1">IF(G190&gt;0,IFERROR(+G190-G189,""),"")</f>
        <v/>
      </c>
      <c r="H191" s="347"/>
      <c r="I191" s="346" t="str">
        <f ca="1">IF(I190&gt;0,IFERROR(+I190-I189,""),"")</f>
        <v/>
      </c>
      <c r="J191" s="347"/>
      <c r="K191" s="97" t="s">
        <v>44</v>
      </c>
      <c r="L191" s="346" t="str">
        <f ca="1">IF(L190&gt;0,IFERROR(+L190-L189,""),"")</f>
        <v/>
      </c>
      <c r="M191" s="347"/>
      <c r="N191" s="346" t="str">
        <f ca="1">IF(N190&gt;0,IFERROR(+N190-N189,""),"")</f>
        <v/>
      </c>
      <c r="O191" s="347"/>
    </row>
    <row r="192" spans="1:15" s="101" customFormat="1" ht="13.8" thickBot="1" x14ac:dyDescent="0.3">
      <c r="A192" s="100" t="s">
        <v>45</v>
      </c>
      <c r="B192" s="342" t="str">
        <f ca="1">'Udregning af resultater'!M73</f>
        <v/>
      </c>
      <c r="C192" s="343"/>
      <c r="D192" s="344" t="str">
        <f ca="1">'Udregning af resultater'!M115</f>
        <v/>
      </c>
      <c r="E192" s="345"/>
      <c r="F192" s="100" t="s">
        <v>45</v>
      </c>
      <c r="G192" s="342" t="str">
        <f ca="1">'Udregning af resultater'!M74</f>
        <v/>
      </c>
      <c r="H192" s="343"/>
      <c r="I192" s="344" t="str">
        <f ca="1">'Udregning af resultater'!M116</f>
        <v/>
      </c>
      <c r="J192" s="345"/>
      <c r="K192" s="100" t="s">
        <v>45</v>
      </c>
      <c r="L192" s="342" t="str">
        <f ca="1">'Udregning af resultater'!M75</f>
        <v/>
      </c>
      <c r="M192" s="343"/>
      <c r="N192" s="344" t="str">
        <f ca="1">'Udregning af resultater'!M117</f>
        <v/>
      </c>
      <c r="O192" s="345"/>
    </row>
    <row r="193" spans="1:15" x14ac:dyDescent="0.25">
      <c r="A193" s="341" t="s">
        <v>34</v>
      </c>
      <c r="B193" s="341"/>
      <c r="C193" s="341"/>
      <c r="F193" s="341" t="s">
        <v>50</v>
      </c>
      <c r="G193" s="341"/>
      <c r="H193" s="341"/>
    </row>
    <row r="200" spans="1:15" ht="16.2" thickBot="1" x14ac:dyDescent="0.35">
      <c r="A200" s="356" t="s">
        <v>31</v>
      </c>
      <c r="B200" s="356"/>
      <c r="D200" s="61" t="s">
        <v>12</v>
      </c>
      <c r="E200" s="355" t="str">
        <f>IF(ISBLANK(Hovedmenu!$B$14),"",Hovedmenu!$B$14)</f>
        <v/>
      </c>
      <c r="F200" s="355"/>
      <c r="H200" s="61" t="s">
        <v>23</v>
      </c>
      <c r="J200" s="62" t="str">
        <f>IF(ISBLANK(Hovedmenu!$E$14),"",Hovedmenu!$E$14)</f>
        <v/>
      </c>
      <c r="K200" s="63"/>
    </row>
    <row r="202" spans="1:15" ht="13.8" thickBot="1" x14ac:dyDescent="0.3">
      <c r="A202" s="353" t="str">
        <f>$A$3</f>
        <v>Grønjordspløjning</v>
      </c>
      <c r="B202" s="353"/>
      <c r="C202" s="353"/>
      <c r="D202" s="61" t="s">
        <v>22</v>
      </c>
      <c r="E202" s="354" t="str">
        <f>IF(ISBLANK(Hovedmenu!$H$14),"",Hovedmenu!$H$14)</f>
        <v/>
      </c>
      <c r="F202" s="355"/>
      <c r="H202" s="61" t="s">
        <v>32</v>
      </c>
      <c r="J202" s="63"/>
      <c r="K202" s="63"/>
      <c r="L202" s="106"/>
    </row>
    <row r="203" spans="1:15" x14ac:dyDescent="0.25">
      <c r="A203" s="66"/>
      <c r="B203" s="66"/>
      <c r="C203" s="66"/>
      <c r="E203" s="67"/>
      <c r="F203" s="68"/>
      <c r="J203" s="67" t="str">
        <f>IF(ISBLANK(Hovedmenu!$F$16),"",Hovedmenu!$F$16)</f>
        <v/>
      </c>
      <c r="K203" s="67"/>
    </row>
    <row r="204" spans="1:15" ht="13.8" thickBot="1" x14ac:dyDescent="0.3"/>
    <row r="205" spans="1:15" x14ac:dyDescent="0.25">
      <c r="A205" s="69" t="s">
        <v>33</v>
      </c>
      <c r="B205" s="70" t="s">
        <v>34</v>
      </c>
      <c r="C205" s="71" t="s">
        <v>35</v>
      </c>
      <c r="D205" s="72">
        <v>31</v>
      </c>
      <c r="E205" s="73"/>
      <c r="F205" s="69" t="s">
        <v>33</v>
      </c>
      <c r="G205" s="70" t="s">
        <v>34</v>
      </c>
      <c r="H205" s="71" t="s">
        <v>35</v>
      </c>
      <c r="I205" s="72">
        <v>32</v>
      </c>
      <c r="J205" s="73"/>
      <c r="K205" s="69" t="s">
        <v>33</v>
      </c>
      <c r="L205" s="70" t="s">
        <v>34</v>
      </c>
      <c r="M205" s="71" t="s">
        <v>35</v>
      </c>
      <c r="N205" s="72">
        <v>33</v>
      </c>
      <c r="O205" s="73"/>
    </row>
    <row r="206" spans="1:15" x14ac:dyDescent="0.25">
      <c r="A206" s="74" t="s">
        <v>13</v>
      </c>
      <c r="B206" s="75" t="str">
        <f ca="1">'Udregning af resultater'!T33</f>
        <v/>
      </c>
      <c r="C206" s="76"/>
      <c r="D206" s="76"/>
      <c r="E206" s="77"/>
      <c r="F206" s="74" t="s">
        <v>13</v>
      </c>
      <c r="G206" s="75" t="str">
        <f ca="1">'Udregning af resultater'!T34</f>
        <v/>
      </c>
      <c r="H206" s="76"/>
      <c r="I206" s="76"/>
      <c r="J206" s="77"/>
      <c r="K206" s="74" t="s">
        <v>13</v>
      </c>
      <c r="L206" s="75" t="str">
        <f ca="1">'Udregning af resultater'!T35</f>
        <v/>
      </c>
      <c r="M206" s="76"/>
      <c r="N206" s="76"/>
      <c r="O206" s="77"/>
    </row>
    <row r="207" spans="1:15" ht="13.8" thickBot="1" x14ac:dyDescent="0.3">
      <c r="A207" s="78" t="s">
        <v>36</v>
      </c>
      <c r="B207" s="352" t="s">
        <v>37</v>
      </c>
      <c r="C207" s="352"/>
      <c r="D207" s="352" t="s">
        <v>38</v>
      </c>
      <c r="E207" s="352"/>
      <c r="F207" s="78" t="s">
        <v>36</v>
      </c>
      <c r="G207" s="352" t="s">
        <v>37</v>
      </c>
      <c r="H207" s="352"/>
      <c r="I207" s="352" t="s">
        <v>38</v>
      </c>
      <c r="J207" s="352"/>
      <c r="K207" s="78" t="s">
        <v>36</v>
      </c>
      <c r="L207" s="352" t="s">
        <v>37</v>
      </c>
      <c r="M207" s="352"/>
      <c r="N207" s="352" t="s">
        <v>38</v>
      </c>
      <c r="O207" s="352"/>
    </row>
    <row r="208" spans="1:15" x14ac:dyDescent="0.25">
      <c r="A208" s="79" t="s">
        <v>39</v>
      </c>
      <c r="B208" s="80"/>
      <c r="C208" s="81"/>
      <c r="D208" s="80"/>
      <c r="E208" s="81"/>
      <c r="F208" s="82" t="s">
        <v>39</v>
      </c>
      <c r="G208" s="80"/>
      <c r="H208" s="81"/>
      <c r="I208" s="80"/>
      <c r="J208" s="81"/>
      <c r="K208" s="83" t="s">
        <v>39</v>
      </c>
      <c r="L208" s="80"/>
      <c r="M208" s="81"/>
      <c r="N208" s="80"/>
      <c r="O208" s="81"/>
    </row>
    <row r="209" spans="1:15" x14ac:dyDescent="0.25">
      <c r="A209" s="84"/>
      <c r="B209" s="85"/>
      <c r="C209" s="86"/>
      <c r="D209" s="85"/>
      <c r="E209" s="86"/>
      <c r="F209" s="82"/>
      <c r="G209" s="85"/>
      <c r="H209" s="86"/>
      <c r="I209" s="85"/>
      <c r="J209" s="86"/>
      <c r="K209" s="83"/>
      <c r="L209" s="85"/>
      <c r="M209" s="86"/>
      <c r="N209" s="85"/>
      <c r="O209" s="86"/>
    </row>
    <row r="210" spans="1:15" x14ac:dyDescent="0.25">
      <c r="A210" s="87"/>
      <c r="B210" s="85"/>
      <c r="C210" s="86"/>
      <c r="D210" s="85"/>
      <c r="E210" s="86"/>
      <c r="F210" s="88"/>
      <c r="G210" s="85"/>
      <c r="H210" s="86"/>
      <c r="I210" s="85"/>
      <c r="J210" s="86"/>
      <c r="K210" s="89"/>
      <c r="L210" s="85"/>
      <c r="M210" s="86"/>
      <c r="N210" s="85"/>
      <c r="O210" s="86"/>
    </row>
    <row r="211" spans="1:15" ht="13.8" thickBot="1" x14ac:dyDescent="0.3">
      <c r="A211" s="87"/>
      <c r="B211" s="91"/>
      <c r="C211" s="92"/>
      <c r="D211" s="91"/>
      <c r="E211" s="92"/>
      <c r="F211" s="88"/>
      <c r="G211" s="91"/>
      <c r="H211" s="92"/>
      <c r="I211" s="91"/>
      <c r="J211" s="92"/>
      <c r="K211" s="89"/>
      <c r="L211" s="91"/>
      <c r="M211" s="92"/>
      <c r="N211" s="91"/>
      <c r="O211" s="92"/>
    </row>
    <row r="212" spans="1:15" x14ac:dyDescent="0.25">
      <c r="A212" s="93" t="s">
        <v>40</v>
      </c>
      <c r="B212" s="94">
        <f>MROUND(MIN(B208:C211),0.5)</f>
        <v>0</v>
      </c>
      <c r="C212" s="95">
        <f>MROUND(MAX(B208:C211),0.5)</f>
        <v>0</v>
      </c>
      <c r="D212" s="94">
        <f>MROUND(MIN(D208:E211),0.5)</f>
        <v>0</v>
      </c>
      <c r="E212" s="95">
        <f>MROUND(MAX(D208:E211),0.5)</f>
        <v>0</v>
      </c>
      <c r="F212" s="93" t="s">
        <v>40</v>
      </c>
      <c r="G212" s="94">
        <f>MROUND(MIN(G208:H211),0.5)</f>
        <v>0</v>
      </c>
      <c r="H212" s="95">
        <f>MROUND(MAX(G208:H211),0.5)</f>
        <v>0</v>
      </c>
      <c r="I212" s="94">
        <f>MROUND(MIN(I208:J211),0.5)</f>
        <v>0</v>
      </c>
      <c r="J212" s="95">
        <f>MROUND(MAX(I208:J211),0.5)</f>
        <v>0</v>
      </c>
      <c r="K212" s="93" t="s">
        <v>40</v>
      </c>
      <c r="L212" s="94">
        <f>MROUND(MIN(L208:M211),0.5)</f>
        <v>0</v>
      </c>
      <c r="M212" s="95">
        <f>MROUND(MAX(L208:M211),0.5)</f>
        <v>0</v>
      </c>
      <c r="N212" s="94">
        <f>MROUND(MIN(N208:O211),0.5)</f>
        <v>0</v>
      </c>
      <c r="O212" s="95">
        <f>MROUND(MAX(N208:O211),0.5)</f>
        <v>0</v>
      </c>
    </row>
    <row r="213" spans="1:15" x14ac:dyDescent="0.25">
      <c r="A213" s="96" t="s">
        <v>41</v>
      </c>
      <c r="B213" s="350">
        <f>MROUND(B208, 0.5)+MROUND(B209, 0.5)+MROUND(B210, 0.5)+MROUND(B211, 0.5)+MROUND(C208, 0.5)+MROUND(C209, 0.5)+MROUND(C210, 0.5)+MROUND(C211, 0.5)-MROUND(B212,0.5)-MROUND(C212,0.5)</f>
        <v>0</v>
      </c>
      <c r="C213" s="351"/>
      <c r="D213" s="350">
        <f>MROUND(D208, 0.5)+MROUND(D209, 0.5)+MROUND(D210, 0.5)+MROUND(D211, 0.5)+MROUND(E208, 0.5)+MROUND(E209, 0.5)+MROUND(E210, 0.5)+MROUND(E211, 0.5)-MROUND(D212,0.5)-MROUND(E212,0.5)</f>
        <v>0</v>
      </c>
      <c r="E213" s="351"/>
      <c r="F213" s="96" t="s">
        <v>41</v>
      </c>
      <c r="G213" s="350">
        <f>MROUND(G208, 0.5)+MROUND(G209, 0.5)+MROUND(G210, 0.5)+MROUND(G211, 0.5)+MROUND(H208, 0.5)+MROUND(H209, 0.5)+MROUND(H210, 0.5)+MROUND(H211, 0.5)-MROUND(G212,0.5)-MROUND(H212,0.5)</f>
        <v>0</v>
      </c>
      <c r="H213" s="351"/>
      <c r="I213" s="350">
        <f>MROUND(I208, 0.5)+MROUND(I209, 0.5)+MROUND(I210, 0.5)+MROUND(I211, 0.5)+MROUND(J208, 0.5)+MROUND(J209, 0.5)+MROUND(J210, 0.5)+MROUND(J211, 0.5)-MROUND(I212,0.5)-MROUND(J212,0.5)</f>
        <v>0</v>
      </c>
      <c r="J213" s="351"/>
      <c r="K213" s="96" t="s">
        <v>41</v>
      </c>
      <c r="L213" s="350">
        <f>MROUND(L208, 0.5)+MROUND(L209, 0.5)+MROUND(L210, 0.5)+MROUND(L211, 0.5)+MROUND(M208, 0.5)+MROUND(M209, 0.5)+MROUND(M210, 0.5)+MROUND(M211, 0.5)-MROUND(L212,0.5)-MROUND(M212,0.5)</f>
        <v>0</v>
      </c>
      <c r="M213" s="351"/>
      <c r="N213" s="350">
        <f>MROUND(N208, 0.5)+MROUND(N209, 0.5)+MROUND(N210, 0.5)+MROUND(N211, 0.5)+MROUND(O208, 0.5)+MROUND(O209, 0.5)+MROUND(O210, 0.5)+MROUND(O211, 0.5)-MROUND(N212,0.5)-MROUND(O212,0.5)</f>
        <v>0</v>
      </c>
      <c r="O213" s="351"/>
    </row>
    <row r="214" spans="1:15" x14ac:dyDescent="0.25">
      <c r="A214" s="78" t="s">
        <v>42</v>
      </c>
      <c r="B214" s="350">
        <f>+B213/6</f>
        <v>0</v>
      </c>
      <c r="C214" s="351"/>
      <c r="D214" s="350">
        <f>+D213/6</f>
        <v>0</v>
      </c>
      <c r="E214" s="351"/>
      <c r="F214" s="78" t="s">
        <v>42</v>
      </c>
      <c r="G214" s="350">
        <f>+G213/6</f>
        <v>0</v>
      </c>
      <c r="H214" s="351"/>
      <c r="I214" s="350">
        <f>+I213/6</f>
        <v>0</v>
      </c>
      <c r="J214" s="351"/>
      <c r="K214" s="78" t="s">
        <v>42</v>
      </c>
      <c r="L214" s="350">
        <f>+L213/6</f>
        <v>0</v>
      </c>
      <c r="M214" s="351"/>
      <c r="N214" s="350">
        <f>+N213/6</f>
        <v>0</v>
      </c>
      <c r="O214" s="351"/>
    </row>
    <row r="215" spans="1:15" x14ac:dyDescent="0.25">
      <c r="A215" s="97" t="s">
        <v>43</v>
      </c>
      <c r="B215" s="348" t="str">
        <f ca="1">'Udregning af resultater'!Y33</f>
        <v/>
      </c>
      <c r="C215" s="349"/>
      <c r="D215" s="350" t="str">
        <f ca="1">'Udregning af resultater'!AA33</f>
        <v/>
      </c>
      <c r="E215" s="351"/>
      <c r="F215" s="97" t="s">
        <v>43</v>
      </c>
      <c r="G215" s="348" t="str">
        <f ca="1">'Udregning af resultater'!Y34</f>
        <v/>
      </c>
      <c r="H215" s="349"/>
      <c r="I215" s="350" t="str">
        <f ca="1">'Udregning af resultater'!AA34</f>
        <v/>
      </c>
      <c r="J215" s="351"/>
      <c r="K215" s="97" t="s">
        <v>43</v>
      </c>
      <c r="L215" s="348" t="str">
        <f ca="1">'Udregning af resultater'!Y35</f>
        <v/>
      </c>
      <c r="M215" s="349"/>
      <c r="N215" s="350" t="str">
        <f ca="1">'Udregning af resultater'!AA35</f>
        <v/>
      </c>
      <c r="O215" s="351"/>
    </row>
    <row r="216" spans="1:15" ht="13.8" thickBot="1" x14ac:dyDescent="0.3">
      <c r="A216" s="97" t="s">
        <v>44</v>
      </c>
      <c r="B216" s="346" t="str">
        <f ca="1">IF(B215&gt;0,IFERROR(+B215-B214,""),"")</f>
        <v/>
      </c>
      <c r="C216" s="347"/>
      <c r="D216" s="346" t="str">
        <f ca="1">IF(D215&gt;0,IFERROR(+D215-D214,""),"")</f>
        <v/>
      </c>
      <c r="E216" s="347"/>
      <c r="F216" s="97" t="s">
        <v>44</v>
      </c>
      <c r="G216" s="346" t="str">
        <f ca="1">IF(G215&gt;0,IFERROR(+G215-G214,""),"")</f>
        <v/>
      </c>
      <c r="H216" s="347"/>
      <c r="I216" s="346" t="str">
        <f ca="1">IF(I215&gt;0,IFERROR(+I215-I214,""),"")</f>
        <v/>
      </c>
      <c r="J216" s="347"/>
      <c r="K216" s="97" t="s">
        <v>44</v>
      </c>
      <c r="L216" s="346" t="str">
        <f ca="1">IF(L215&gt;0,IFERROR(+L215-L214,""),"")</f>
        <v/>
      </c>
      <c r="M216" s="347"/>
      <c r="N216" s="346" t="str">
        <f ca="1">IF(N215&gt;0,IFERROR(+N215-N214,""),"")</f>
        <v/>
      </c>
      <c r="O216" s="347"/>
    </row>
    <row r="217" spans="1:15" s="101" customFormat="1" ht="13.8" thickBot="1" x14ac:dyDescent="0.3">
      <c r="A217" s="98" t="s">
        <v>45</v>
      </c>
      <c r="B217" s="342" t="str">
        <f ca="1">'Udregning af resultater'!M76</f>
        <v/>
      </c>
      <c r="C217" s="343"/>
      <c r="D217" s="344" t="str">
        <f ca="1">'Udregning af resultater'!M118</f>
        <v/>
      </c>
      <c r="E217" s="345"/>
      <c r="F217" s="99" t="s">
        <v>45</v>
      </c>
      <c r="G217" s="342" t="str">
        <f ca="1">'Udregning af resultater'!M77</f>
        <v/>
      </c>
      <c r="H217" s="343"/>
      <c r="I217" s="344" t="str">
        <f ca="1">'Udregning af resultater'!M119</f>
        <v/>
      </c>
      <c r="J217" s="345"/>
      <c r="K217" s="100" t="s">
        <v>45</v>
      </c>
      <c r="L217" s="342" t="str">
        <f ca="1">'Udregning af resultater'!M78</f>
        <v/>
      </c>
      <c r="M217" s="343"/>
      <c r="N217" s="344" t="str">
        <f ca="1">'Udregning af resultater'!M120</f>
        <v/>
      </c>
      <c r="O217" s="345"/>
    </row>
    <row r="218" spans="1:15" x14ac:dyDescent="0.25">
      <c r="A218" s="67"/>
      <c r="B218" s="68"/>
      <c r="C218" s="68"/>
      <c r="D218" s="68"/>
      <c r="E218" s="68"/>
      <c r="F218" s="67"/>
      <c r="G218" s="68"/>
      <c r="H218" s="68"/>
      <c r="I218" s="68"/>
      <c r="J218" s="68"/>
      <c r="K218" s="67"/>
      <c r="L218" s="68"/>
      <c r="M218" s="68"/>
      <c r="N218" s="68"/>
      <c r="O218" s="68"/>
    </row>
    <row r="219" spans="1:15" ht="13.8" thickBot="1" x14ac:dyDescent="0.3">
      <c r="A219" s="103"/>
      <c r="B219" s="104"/>
      <c r="C219" s="104"/>
      <c r="D219" s="104"/>
      <c r="E219" s="104"/>
      <c r="F219" s="103"/>
      <c r="G219" s="104"/>
      <c r="H219" s="104"/>
      <c r="I219" s="104"/>
      <c r="J219" s="104"/>
      <c r="K219" s="103"/>
      <c r="L219" s="104"/>
      <c r="M219" s="104"/>
      <c r="N219" s="104"/>
      <c r="O219" s="104"/>
    </row>
    <row r="220" spans="1:15" x14ac:dyDescent="0.25">
      <c r="A220" s="69" t="s">
        <v>33</v>
      </c>
      <c r="B220" s="70" t="s">
        <v>34</v>
      </c>
      <c r="C220" s="71" t="s">
        <v>35</v>
      </c>
      <c r="D220" s="72">
        <v>34</v>
      </c>
      <c r="E220" s="73"/>
      <c r="F220" s="69" t="s">
        <v>33</v>
      </c>
      <c r="G220" s="70" t="s">
        <v>34</v>
      </c>
      <c r="H220" s="71" t="s">
        <v>35</v>
      </c>
      <c r="I220" s="72">
        <v>35</v>
      </c>
      <c r="J220" s="73"/>
      <c r="K220" s="69" t="s">
        <v>33</v>
      </c>
      <c r="L220" s="70" t="s">
        <v>34</v>
      </c>
      <c r="M220" s="71" t="s">
        <v>35</v>
      </c>
      <c r="N220" s="72">
        <v>36</v>
      </c>
      <c r="O220" s="73"/>
    </row>
    <row r="221" spans="1:15" x14ac:dyDescent="0.25">
      <c r="A221" s="74" t="s">
        <v>13</v>
      </c>
      <c r="B221" s="105" t="str">
        <f ca="1">'Udregning af resultater'!T36</f>
        <v/>
      </c>
      <c r="C221" s="76"/>
      <c r="D221" s="76"/>
      <c r="E221" s="77"/>
      <c r="F221" s="74" t="s">
        <v>13</v>
      </c>
      <c r="G221" s="75" t="str">
        <f ca="1">'Udregning af resultater'!T37</f>
        <v/>
      </c>
      <c r="H221" s="76"/>
      <c r="I221" s="76"/>
      <c r="J221" s="77"/>
      <c r="K221" s="74" t="s">
        <v>13</v>
      </c>
      <c r="L221" s="75" t="str">
        <f ca="1">'Udregning af resultater'!T38</f>
        <v/>
      </c>
      <c r="M221" s="76"/>
      <c r="N221" s="76"/>
      <c r="O221" s="77"/>
    </row>
    <row r="222" spans="1:15" ht="13.8" thickBot="1" x14ac:dyDescent="0.3">
      <c r="A222" s="78" t="s">
        <v>36</v>
      </c>
      <c r="B222" s="352" t="s">
        <v>37</v>
      </c>
      <c r="C222" s="352"/>
      <c r="D222" s="352" t="s">
        <v>38</v>
      </c>
      <c r="E222" s="352"/>
      <c r="F222" s="78" t="s">
        <v>36</v>
      </c>
      <c r="G222" s="352" t="s">
        <v>37</v>
      </c>
      <c r="H222" s="352"/>
      <c r="I222" s="352" t="s">
        <v>38</v>
      </c>
      <c r="J222" s="352"/>
      <c r="K222" s="78" t="s">
        <v>36</v>
      </c>
      <c r="L222" s="352" t="s">
        <v>37</v>
      </c>
      <c r="M222" s="352"/>
      <c r="N222" s="352" t="s">
        <v>38</v>
      </c>
      <c r="O222" s="352"/>
    </row>
    <row r="223" spans="1:15" x14ac:dyDescent="0.25">
      <c r="A223" s="83" t="s">
        <v>39</v>
      </c>
      <c r="B223" s="80"/>
      <c r="C223" s="81"/>
      <c r="D223" s="80"/>
      <c r="E223" s="81"/>
      <c r="F223" s="83" t="s">
        <v>39</v>
      </c>
      <c r="G223" s="80"/>
      <c r="H223" s="81"/>
      <c r="I223" s="80"/>
      <c r="J223" s="81"/>
      <c r="K223" s="83" t="s">
        <v>39</v>
      </c>
      <c r="L223" s="80"/>
      <c r="M223" s="81"/>
      <c r="N223" s="80"/>
      <c r="O223" s="81"/>
    </row>
    <row r="224" spans="1:15" x14ac:dyDescent="0.25">
      <c r="A224" s="83"/>
      <c r="B224" s="85"/>
      <c r="C224" s="86"/>
      <c r="D224" s="85"/>
      <c r="E224" s="86"/>
      <c r="F224" s="83"/>
      <c r="G224" s="85"/>
      <c r="H224" s="86"/>
      <c r="I224" s="85"/>
      <c r="J224" s="86"/>
      <c r="K224" s="83"/>
      <c r="L224" s="85"/>
      <c r="M224" s="86"/>
      <c r="N224" s="85"/>
      <c r="O224" s="86"/>
    </row>
    <row r="225" spans="1:15" x14ac:dyDescent="0.25">
      <c r="A225" s="89"/>
      <c r="B225" s="85"/>
      <c r="C225" s="86"/>
      <c r="D225" s="85"/>
      <c r="E225" s="86"/>
      <c r="F225" s="89"/>
      <c r="G225" s="85"/>
      <c r="H225" s="86"/>
      <c r="I225" s="85"/>
      <c r="J225" s="86"/>
      <c r="K225" s="89"/>
      <c r="L225" s="85"/>
      <c r="M225" s="86"/>
      <c r="N225" s="85"/>
      <c r="O225" s="86"/>
    </row>
    <row r="226" spans="1:15" ht="13.8" thickBot="1" x14ac:dyDescent="0.3">
      <c r="A226" s="89"/>
      <c r="B226" s="91"/>
      <c r="C226" s="92"/>
      <c r="D226" s="91"/>
      <c r="E226" s="92"/>
      <c r="F226" s="89"/>
      <c r="G226" s="91"/>
      <c r="H226" s="92"/>
      <c r="I226" s="91"/>
      <c r="J226" s="92"/>
      <c r="K226" s="89"/>
      <c r="L226" s="91"/>
      <c r="M226" s="92"/>
      <c r="N226" s="91"/>
      <c r="O226" s="92"/>
    </row>
    <row r="227" spans="1:15" x14ac:dyDescent="0.25">
      <c r="A227" s="93" t="s">
        <v>40</v>
      </c>
      <c r="B227" s="94">
        <f>MROUND(MIN(B223:C226),0.5)</f>
        <v>0</v>
      </c>
      <c r="C227" s="95">
        <f>MROUND(MAX(B223:C226),0.5)</f>
        <v>0</v>
      </c>
      <c r="D227" s="94">
        <f>MROUND(MIN(D223:E226),0.5)</f>
        <v>0</v>
      </c>
      <c r="E227" s="95">
        <f>MROUND(MAX(D223:E226),0.5)</f>
        <v>0</v>
      </c>
      <c r="F227" s="93" t="s">
        <v>40</v>
      </c>
      <c r="G227" s="94">
        <f>MROUND(MIN(G223:H226),0.5)</f>
        <v>0</v>
      </c>
      <c r="H227" s="95">
        <f>MROUND(MAX(G223:H226),0.5)</f>
        <v>0</v>
      </c>
      <c r="I227" s="94">
        <f>MROUND(MIN(I223:J226),0.5)</f>
        <v>0</v>
      </c>
      <c r="J227" s="95">
        <f>MROUND(MAX(I223:J226),0.5)</f>
        <v>0</v>
      </c>
      <c r="K227" s="93" t="s">
        <v>40</v>
      </c>
      <c r="L227" s="94">
        <f>MROUND(MIN(L223:M226),0.5)</f>
        <v>0</v>
      </c>
      <c r="M227" s="95">
        <f>MROUND(MAX(L223:M226),0.5)</f>
        <v>0</v>
      </c>
      <c r="N227" s="94">
        <f>MROUND(MIN(N223:O226),0.5)</f>
        <v>0</v>
      </c>
      <c r="O227" s="95">
        <f>MROUND(MAX(N223:O226),0.5)</f>
        <v>0</v>
      </c>
    </row>
    <row r="228" spans="1:15" x14ac:dyDescent="0.25">
      <c r="A228" s="96" t="s">
        <v>41</v>
      </c>
      <c r="B228" s="350">
        <f>MROUND(B223, 0.5)+MROUND(B224, 0.5)+MROUND(B225, 0.5)+MROUND(B226, 0.5)+MROUND(C223, 0.5)+MROUND(C224, 0.5)+MROUND(C225, 0.5)+MROUND(C226, 0.5)-MROUND(B227,0.5)-MROUND(C227,0.5)</f>
        <v>0</v>
      </c>
      <c r="C228" s="351"/>
      <c r="D228" s="350">
        <f>MROUND(D223, 0.5)+MROUND(D224, 0.5)+MROUND(D225, 0.5)+MROUND(D226, 0.5)+MROUND(E223, 0.5)+MROUND(E224, 0.5)+MROUND(E225, 0.5)+MROUND(E226, 0.5)-MROUND(D227,0.5)-MROUND(E227,0.5)</f>
        <v>0</v>
      </c>
      <c r="E228" s="351"/>
      <c r="F228" s="96" t="s">
        <v>41</v>
      </c>
      <c r="G228" s="350">
        <f>MROUND(G223, 0.5)+MROUND(G224, 0.5)+MROUND(G225, 0.5)+MROUND(G226, 0.5)+MROUND(H223, 0.5)+MROUND(H224, 0.5)+MROUND(H225, 0.5)+MROUND(H226, 0.5)-MROUND(G227,0.5)-MROUND(H227,0.5)</f>
        <v>0</v>
      </c>
      <c r="H228" s="351"/>
      <c r="I228" s="350">
        <f>MROUND(I223, 0.5)+MROUND(I224, 0.5)+MROUND(I225, 0.5)+MROUND(I226, 0.5)+MROUND(J223, 0.5)+MROUND(J224, 0.5)+MROUND(J225, 0.5)+MROUND(J226, 0.5)-MROUND(I227,0.5)-MROUND(J227,0.5)</f>
        <v>0</v>
      </c>
      <c r="J228" s="351"/>
      <c r="K228" s="96" t="s">
        <v>41</v>
      </c>
      <c r="L228" s="350">
        <f>MROUND(L223, 0.5)+MROUND(L224, 0.5)+MROUND(L225, 0.5)+MROUND(L226, 0.5)+MROUND(M223, 0.5)+MROUND(M224, 0.5)+MROUND(M225, 0.5)+MROUND(M226, 0.5)-MROUND(L227,0.5)-MROUND(M227,0.5)</f>
        <v>0</v>
      </c>
      <c r="M228" s="351"/>
      <c r="N228" s="350">
        <f>MROUND(N223, 0.5)+MROUND(N224, 0.5)+MROUND(N225, 0.5)+MROUND(N226, 0.5)+MROUND(O223, 0.5)+MROUND(O224, 0.5)+MROUND(O225, 0.5)+MROUND(O226, 0.5)-MROUND(N227,0.5)-MROUND(O227,0.5)</f>
        <v>0</v>
      </c>
      <c r="O228" s="351"/>
    </row>
    <row r="229" spans="1:15" x14ac:dyDescent="0.25">
      <c r="A229" s="78" t="s">
        <v>42</v>
      </c>
      <c r="B229" s="350">
        <f>+B228/6</f>
        <v>0</v>
      </c>
      <c r="C229" s="351"/>
      <c r="D229" s="350">
        <f>+D228/6</f>
        <v>0</v>
      </c>
      <c r="E229" s="351"/>
      <c r="F229" s="78" t="s">
        <v>42</v>
      </c>
      <c r="G229" s="350">
        <f>+G228/6</f>
        <v>0</v>
      </c>
      <c r="H229" s="351"/>
      <c r="I229" s="350">
        <f>+I228/6</f>
        <v>0</v>
      </c>
      <c r="J229" s="351"/>
      <c r="K229" s="78" t="s">
        <v>42</v>
      </c>
      <c r="L229" s="350">
        <f>+L228/6</f>
        <v>0</v>
      </c>
      <c r="M229" s="351"/>
      <c r="N229" s="350">
        <f>+N228/6</f>
        <v>0</v>
      </c>
      <c r="O229" s="351"/>
    </row>
    <row r="230" spans="1:15" x14ac:dyDescent="0.25">
      <c r="A230" s="97" t="s">
        <v>43</v>
      </c>
      <c r="B230" s="348" t="str">
        <f ca="1">'Udregning af resultater'!Y36</f>
        <v/>
      </c>
      <c r="C230" s="349"/>
      <c r="D230" s="350" t="str">
        <f ca="1">'Udregning af resultater'!AA36</f>
        <v/>
      </c>
      <c r="E230" s="351"/>
      <c r="F230" s="97" t="s">
        <v>43</v>
      </c>
      <c r="G230" s="348" t="str">
        <f ca="1">'Udregning af resultater'!Y37</f>
        <v/>
      </c>
      <c r="H230" s="349"/>
      <c r="I230" s="350" t="str">
        <f ca="1">'Udregning af resultater'!AA37</f>
        <v/>
      </c>
      <c r="J230" s="351"/>
      <c r="K230" s="97" t="s">
        <v>43</v>
      </c>
      <c r="L230" s="348" t="str">
        <f ca="1">'Udregning af resultater'!Y38</f>
        <v/>
      </c>
      <c r="M230" s="349"/>
      <c r="N230" s="350" t="str">
        <f ca="1">'Udregning af resultater'!AA38</f>
        <v/>
      </c>
      <c r="O230" s="351"/>
    </row>
    <row r="231" spans="1:15" ht="13.8" thickBot="1" x14ac:dyDescent="0.3">
      <c r="A231" s="97" t="s">
        <v>44</v>
      </c>
      <c r="B231" s="346" t="str">
        <f ca="1">IF(B230&gt;0,IFERROR(+B230-B229,""),"")</f>
        <v/>
      </c>
      <c r="C231" s="347"/>
      <c r="D231" s="346" t="str">
        <f ca="1">IF(D230&gt;0,IFERROR(+D230-D229,""),"")</f>
        <v/>
      </c>
      <c r="E231" s="347"/>
      <c r="F231" s="97" t="s">
        <v>44</v>
      </c>
      <c r="G231" s="346" t="str">
        <f ca="1">IF(G230&gt;0,IFERROR(+G230-G229,""),"")</f>
        <v/>
      </c>
      <c r="H231" s="347"/>
      <c r="I231" s="346" t="str">
        <f ca="1">IF(I230&gt;0,IFERROR(+I230-I229,""),"")</f>
        <v/>
      </c>
      <c r="J231" s="347"/>
      <c r="K231" s="97" t="s">
        <v>44</v>
      </c>
      <c r="L231" s="346" t="str">
        <f ca="1">IF(L230&gt;0,IFERROR(+L230-L229,""),"")</f>
        <v/>
      </c>
      <c r="M231" s="347"/>
      <c r="N231" s="346" t="str">
        <f ca="1">IF(N230&gt;0,IFERROR(+N230-N229,""),"")</f>
        <v/>
      </c>
      <c r="O231" s="347"/>
    </row>
    <row r="232" spans="1:15" s="101" customFormat="1" ht="13.8" thickBot="1" x14ac:dyDescent="0.3">
      <c r="A232" s="100" t="s">
        <v>45</v>
      </c>
      <c r="B232" s="342" t="str">
        <f ca="1">'Udregning af resultater'!M79</f>
        <v/>
      </c>
      <c r="C232" s="343"/>
      <c r="D232" s="344" t="str">
        <f ca="1">'Udregning af resultater'!M121</f>
        <v/>
      </c>
      <c r="E232" s="345"/>
      <c r="F232" s="100" t="s">
        <v>45</v>
      </c>
      <c r="G232" s="342" t="str">
        <f ca="1">'Udregning af resultater'!M80</f>
        <v/>
      </c>
      <c r="H232" s="343"/>
      <c r="I232" s="344" t="str">
        <f ca="1">'Udregning af resultater'!M122</f>
        <v/>
      </c>
      <c r="J232" s="345"/>
      <c r="K232" s="100" t="s">
        <v>45</v>
      </c>
      <c r="L232" s="342" t="str">
        <f ca="1">'Udregning af resultater'!M81</f>
        <v/>
      </c>
      <c r="M232" s="343"/>
      <c r="N232" s="344" t="str">
        <f ca="1">'Udregning af resultater'!M123</f>
        <v/>
      </c>
      <c r="O232" s="345"/>
    </row>
    <row r="233" spans="1:15" x14ac:dyDescent="0.25">
      <c r="A233" s="341" t="s">
        <v>34</v>
      </c>
      <c r="B233" s="341"/>
      <c r="C233" s="341"/>
      <c r="F233" s="341" t="s">
        <v>51</v>
      </c>
      <c r="G233" s="341"/>
      <c r="H233" s="341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58" t="s">
        <v>31</v>
      </c>
      <c r="B1" s="358"/>
      <c r="D1" s="129"/>
      <c r="E1" s="129"/>
    </row>
    <row r="2" spans="1:5" x14ac:dyDescent="0.3">
      <c r="A2" s="109"/>
      <c r="B2" s="110"/>
      <c r="C2" s="109"/>
      <c r="D2" s="110"/>
      <c r="E2" s="110"/>
    </row>
    <row r="3" spans="1:5" ht="15.6" x14ac:dyDescent="0.3">
      <c r="A3" s="111" t="s">
        <v>85</v>
      </c>
      <c r="B3" s="112"/>
      <c r="D3" s="113"/>
      <c r="E3" s="114"/>
    </row>
    <row r="4" spans="1:5" ht="15.6" x14ac:dyDescent="0.3">
      <c r="A4" s="111"/>
      <c r="B4" s="112"/>
      <c r="C4" s="113"/>
      <c r="D4" s="113"/>
      <c r="E4" s="114"/>
    </row>
    <row r="5" spans="1:5" x14ac:dyDescent="0.3">
      <c r="A5" s="124" t="s">
        <v>12</v>
      </c>
      <c r="B5" s="125" t="str">
        <f>IF(ISBLANK(Hovedmenu!B14),"",Hovedmenu!B14)</f>
        <v/>
      </c>
      <c r="C5" s="126" t="s">
        <v>22</v>
      </c>
      <c r="D5" s="127" t="str">
        <f>IF(ISBLANK(Hovedmenu!H14),"",Hovedmenu!H14)</f>
        <v/>
      </c>
      <c r="E5" s="115"/>
    </row>
    <row r="6" spans="1:5" ht="15.6" x14ac:dyDescent="0.3">
      <c r="A6" s="111"/>
      <c r="B6" s="112"/>
      <c r="C6" s="113"/>
      <c r="D6" s="113"/>
      <c r="E6" s="114"/>
    </row>
    <row r="7" spans="1:5" ht="15" thickBot="1" x14ac:dyDescent="0.35">
      <c r="A7" s="124" t="s">
        <v>23</v>
      </c>
      <c r="B7" s="125" t="str">
        <f>IF(ISBLANK(Hovedmenu!E14),"",Hovedmenu!E14)</f>
        <v/>
      </c>
      <c r="C7" s="115" t="s">
        <v>32</v>
      </c>
      <c r="D7" s="116"/>
      <c r="E7" s="114"/>
    </row>
    <row r="8" spans="1:5" ht="15.6" x14ac:dyDescent="0.3">
      <c r="A8" s="111"/>
      <c r="B8" s="112"/>
      <c r="C8" s="113"/>
      <c r="D8" s="113" t="str">
        <f>IF(ISBLANK(Hovedmenu!F16),"",Hovedmenu!F16)</f>
        <v/>
      </c>
      <c r="E8" s="117"/>
    </row>
    <row r="9" spans="1:5" x14ac:dyDescent="0.3">
      <c r="A9" s="118"/>
      <c r="B9" s="118"/>
      <c r="C9" s="119"/>
      <c r="D9" s="118"/>
      <c r="E9" s="117"/>
    </row>
    <row r="10" spans="1:5" x14ac:dyDescent="0.3">
      <c r="A10" s="120" t="s">
        <v>6</v>
      </c>
      <c r="B10" s="120" t="s">
        <v>83</v>
      </c>
      <c r="C10" s="120" t="s">
        <v>45</v>
      </c>
      <c r="D10" s="128" t="s">
        <v>144</v>
      </c>
      <c r="E10" s="117"/>
    </row>
    <row r="11" spans="1:5" x14ac:dyDescent="0.3">
      <c r="A11" s="147" t="str">
        <f ca="1">IF(ISTEXT('Udregning af resultater'!BJ3),"",'Udregning af resultater'!BJ3)</f>
        <v/>
      </c>
      <c r="B11" s="123" t="str">
        <f ca="1">IF(ISBLANK('Udregning af resultater'!BK3),"",'Udregning af resultater'!BK3)</f>
        <v/>
      </c>
      <c r="C11" s="146" t="str">
        <f ca="1">IF(ISTEXT('Udregning af resultater'!BL3),"",'Udregning af resultater'!BL3)</f>
        <v/>
      </c>
      <c r="D11" s="121" t="str">
        <f ca="1">IF(ISTEXT('Udregning af resultater'!BM3),"",'Udregning af resultater'!BM3)</f>
        <v/>
      </c>
      <c r="E11" s="110"/>
    </row>
    <row r="12" spans="1:5" x14ac:dyDescent="0.3">
      <c r="A12" s="147" t="str">
        <f ca="1">IF(ISTEXT('Udregning af resultater'!BJ4),"",'Udregning af resultater'!BJ4)</f>
        <v/>
      </c>
      <c r="B12" s="123" t="str">
        <f ca="1">IF(ISBLANK('Udregning af resultater'!BK4),"",'Udregning af resultater'!BK4)</f>
        <v/>
      </c>
      <c r="C12" s="146" t="str">
        <f ca="1">IF(ISTEXT('Udregning af resultater'!BL4),"",'Udregning af resultater'!BL4)</f>
        <v/>
      </c>
      <c r="D12" s="121" t="str">
        <f ca="1">IF(ISTEXT('Udregning af resultater'!BM4),"",'Udregning af resultater'!BM4)</f>
        <v/>
      </c>
      <c r="E12" s="122"/>
    </row>
    <row r="13" spans="1:5" x14ac:dyDescent="0.3">
      <c r="A13" s="147" t="str">
        <f ca="1">IF(ISTEXT('Udregning af resultater'!BJ5),"",'Udregning af resultater'!BJ5)</f>
        <v/>
      </c>
      <c r="B13" s="123" t="str">
        <f ca="1">IF(ISBLANK('Udregning af resultater'!BK5),"",'Udregning af resultater'!BK5)</f>
        <v/>
      </c>
      <c r="C13" s="146" t="str">
        <f ca="1">IF(ISTEXT('Udregning af resultater'!BL5),"",'Udregning af resultater'!BL5)</f>
        <v/>
      </c>
      <c r="D13" s="121" t="str">
        <f ca="1">IF(ISTEXT('Udregning af resultater'!BM5),"",'Udregning af resultater'!BM5)</f>
        <v/>
      </c>
      <c r="E13" s="122"/>
    </row>
    <row r="14" spans="1:5" x14ac:dyDescent="0.3">
      <c r="A14" s="147" t="str">
        <f ca="1">IF(ISTEXT('Udregning af resultater'!BJ6),"",'Udregning af resultater'!BJ6)</f>
        <v/>
      </c>
      <c r="B14" s="123" t="str">
        <f ca="1">IF(ISBLANK('Udregning af resultater'!BK6),"",'Udregning af resultater'!BK6)</f>
        <v/>
      </c>
      <c r="C14" s="146" t="str">
        <f ca="1">IF(ISTEXT('Udregning af resultater'!BL6),"",'Udregning af resultater'!BL6)</f>
        <v/>
      </c>
      <c r="D14" s="121" t="str">
        <f ca="1">IF(ISTEXT('Udregning af resultater'!BM6),"",'Udregning af resultater'!BM6)</f>
        <v/>
      </c>
      <c r="E14" s="122"/>
    </row>
    <row r="15" spans="1:5" x14ac:dyDescent="0.3">
      <c r="A15" s="147" t="str">
        <f ca="1">IF(ISTEXT('Udregning af resultater'!BJ7),"",'Udregning af resultater'!BJ7)</f>
        <v/>
      </c>
      <c r="B15" s="123" t="str">
        <f ca="1">IF(ISBLANK('Udregning af resultater'!BK7),"",'Udregning af resultater'!BK7)</f>
        <v/>
      </c>
      <c r="C15" s="146" t="str">
        <f ca="1">IF(ISTEXT('Udregning af resultater'!BL7),"",'Udregning af resultater'!BL7)</f>
        <v/>
      </c>
      <c r="D15" s="121" t="str">
        <f ca="1">IF(ISTEXT('Udregning af resultater'!BM7),"",'Udregning af resultater'!BM7)</f>
        <v/>
      </c>
      <c r="E15" s="122"/>
    </row>
    <row r="16" spans="1:5" x14ac:dyDescent="0.3">
      <c r="A16" s="147" t="str">
        <f ca="1">IF(ISTEXT('Udregning af resultater'!BJ8),"",'Udregning af resultater'!BJ8)</f>
        <v/>
      </c>
      <c r="B16" s="123" t="str">
        <f ca="1">IF(ISBLANK('Udregning af resultater'!BK8),"",'Udregning af resultater'!BK8)</f>
        <v/>
      </c>
      <c r="C16" s="146" t="str">
        <f ca="1">IF(ISTEXT('Udregning af resultater'!BL8),"",'Udregning af resultater'!BL8)</f>
        <v/>
      </c>
      <c r="D16" s="121" t="str">
        <f ca="1">IF(ISTEXT('Udregning af resultater'!BM8),"",'Udregning af resultater'!BM8)</f>
        <v/>
      </c>
      <c r="E16" s="122"/>
    </row>
    <row r="17" spans="1:5" x14ac:dyDescent="0.3">
      <c r="A17" s="147" t="str">
        <f ca="1">IF(ISTEXT('Udregning af resultater'!BJ9),"",'Udregning af resultater'!BJ9)</f>
        <v/>
      </c>
      <c r="B17" s="123" t="str">
        <f ca="1">IF(ISBLANK('Udregning af resultater'!BK9),"",'Udregning af resultater'!BK9)</f>
        <v/>
      </c>
      <c r="C17" s="146" t="str">
        <f ca="1">IF(ISTEXT('Udregning af resultater'!BL9),"",'Udregning af resultater'!BL9)</f>
        <v/>
      </c>
      <c r="D17" s="121" t="str">
        <f ca="1">IF(ISTEXT('Udregning af resultater'!BM9),"",'Udregning af resultater'!BM9)</f>
        <v/>
      </c>
      <c r="E17" s="122"/>
    </row>
    <row r="18" spans="1:5" x14ac:dyDescent="0.3">
      <c r="A18" s="147" t="str">
        <f ca="1">IF(ISTEXT('Udregning af resultater'!BJ10),"",'Udregning af resultater'!BJ10)</f>
        <v/>
      </c>
      <c r="B18" s="123" t="str">
        <f ca="1">IF(ISBLANK('Udregning af resultater'!BK10),"",'Udregning af resultater'!BK10)</f>
        <v/>
      </c>
      <c r="C18" s="146" t="str">
        <f ca="1">IF(ISTEXT('Udregning af resultater'!BL10),"",'Udregning af resultater'!BL10)</f>
        <v/>
      </c>
      <c r="D18" s="121" t="str">
        <f ca="1">IF(ISTEXT('Udregning af resultater'!BM10),"",'Udregning af resultater'!BM10)</f>
        <v/>
      </c>
      <c r="E18" s="122"/>
    </row>
    <row r="19" spans="1:5" x14ac:dyDescent="0.3">
      <c r="A19" s="147" t="str">
        <f ca="1">IF(ISTEXT('Udregning af resultater'!BJ11),"",'Udregning af resultater'!BJ11)</f>
        <v/>
      </c>
      <c r="B19" s="123" t="str">
        <f ca="1">IF(ISBLANK('Udregning af resultater'!BK11),"",'Udregning af resultater'!BK11)</f>
        <v/>
      </c>
      <c r="C19" s="146" t="str">
        <f ca="1">IF(ISTEXT('Udregning af resultater'!BL11),"",'Udregning af resultater'!BL11)</f>
        <v/>
      </c>
      <c r="D19" s="121" t="str">
        <f ca="1">IF(ISTEXT('Udregning af resultater'!BM11),"",'Udregning af resultater'!BM11)</f>
        <v/>
      </c>
      <c r="E19" s="122"/>
    </row>
    <row r="20" spans="1:5" x14ac:dyDescent="0.3">
      <c r="A20" s="147" t="str">
        <f ca="1">IF(ISTEXT('Udregning af resultater'!BJ12),"",'Udregning af resultater'!BJ12)</f>
        <v/>
      </c>
      <c r="B20" s="123" t="str">
        <f ca="1">IF(ISBLANK('Udregning af resultater'!BK12),"",'Udregning af resultater'!BK12)</f>
        <v/>
      </c>
      <c r="C20" s="146" t="str">
        <f ca="1">IF(ISTEXT('Udregning af resultater'!BL12),"",'Udregning af resultater'!BL12)</f>
        <v/>
      </c>
      <c r="D20" s="121" t="str">
        <f ca="1">IF(ISTEXT('Udregning af resultater'!BM12),"",'Udregning af resultater'!BM12)</f>
        <v/>
      </c>
      <c r="E20" s="122"/>
    </row>
    <row r="21" spans="1:5" x14ac:dyDescent="0.3">
      <c r="A21" s="147" t="str">
        <f ca="1">IF(ISTEXT('Udregning af resultater'!BJ13),"",'Udregning af resultater'!BJ13)</f>
        <v/>
      </c>
      <c r="B21" s="123" t="str">
        <f ca="1">IF(ISBLANK('Udregning af resultater'!BK13),"",'Udregning af resultater'!BK13)</f>
        <v/>
      </c>
      <c r="C21" s="146" t="str">
        <f ca="1">IF(ISTEXT('Udregning af resultater'!BL13),"",'Udregning af resultater'!BL13)</f>
        <v/>
      </c>
      <c r="D21" s="121" t="str">
        <f ca="1">IF(ISTEXT('Udregning af resultater'!BM13),"",'Udregning af resultater'!BM13)</f>
        <v/>
      </c>
      <c r="E21" s="122"/>
    </row>
    <row r="22" spans="1:5" x14ac:dyDescent="0.3">
      <c r="A22" s="147" t="str">
        <f ca="1">IF(ISTEXT('Udregning af resultater'!BJ14),"",'Udregning af resultater'!BJ14)</f>
        <v/>
      </c>
      <c r="B22" s="123" t="str">
        <f ca="1">IF(ISBLANK('Udregning af resultater'!BK14),"",'Udregning af resultater'!BK14)</f>
        <v/>
      </c>
      <c r="C22" s="146" t="str">
        <f ca="1">IF(ISTEXT('Udregning af resultater'!BL14),"",'Udregning af resultater'!BL14)</f>
        <v/>
      </c>
      <c r="D22" s="121" t="str">
        <f ca="1">IF(ISTEXT('Udregning af resultater'!BM14),"",'Udregning af resultater'!BM14)</f>
        <v/>
      </c>
      <c r="E22" s="122"/>
    </row>
    <row r="23" spans="1:5" x14ac:dyDescent="0.3">
      <c r="A23" s="147" t="str">
        <f ca="1">IF(ISTEXT('Udregning af resultater'!BJ15),"",'Udregning af resultater'!BJ15)</f>
        <v/>
      </c>
      <c r="B23" s="123" t="str">
        <f ca="1">IF(ISBLANK('Udregning af resultater'!BK15),"",'Udregning af resultater'!BK15)</f>
        <v/>
      </c>
      <c r="C23" s="146" t="str">
        <f ca="1">IF(ISTEXT('Udregning af resultater'!BL15),"",'Udregning af resultater'!BL15)</f>
        <v/>
      </c>
      <c r="D23" s="121" t="str">
        <f ca="1">IF(ISTEXT('Udregning af resultater'!BM15),"",'Udregning af resultater'!BM15)</f>
        <v/>
      </c>
      <c r="E23" s="122"/>
    </row>
    <row r="24" spans="1:5" x14ac:dyDescent="0.3">
      <c r="A24" s="147" t="str">
        <f ca="1">IF(ISTEXT('Udregning af resultater'!BJ16),"",'Udregning af resultater'!BJ16)</f>
        <v/>
      </c>
      <c r="B24" s="123" t="str">
        <f ca="1">IF(ISBLANK('Udregning af resultater'!BK16),"",'Udregning af resultater'!BK16)</f>
        <v/>
      </c>
      <c r="C24" s="146" t="str">
        <f ca="1">IF(ISTEXT('Udregning af resultater'!BL16),"",'Udregning af resultater'!BL16)</f>
        <v/>
      </c>
      <c r="D24" s="121" t="str">
        <f ca="1">IF(ISTEXT('Udregning af resultater'!BM16),"",'Udregning af resultater'!BM16)</f>
        <v/>
      </c>
      <c r="E24" s="122"/>
    </row>
    <row r="25" spans="1:5" x14ac:dyDescent="0.3">
      <c r="A25" s="147" t="str">
        <f ca="1">IF(ISTEXT('Udregning af resultater'!BJ17),"",'Udregning af resultater'!BJ17)</f>
        <v/>
      </c>
      <c r="B25" s="123" t="str">
        <f ca="1">IF(ISBLANK('Udregning af resultater'!BK17),"",'Udregning af resultater'!BK17)</f>
        <v/>
      </c>
      <c r="C25" s="146" t="str">
        <f ca="1">IF(ISTEXT('Udregning af resultater'!BL17),"",'Udregning af resultater'!BL17)</f>
        <v/>
      </c>
      <c r="D25" s="121" t="str">
        <f ca="1">IF(ISTEXT('Udregning af resultater'!BM17),"",'Udregning af resultater'!BM17)</f>
        <v/>
      </c>
      <c r="E25" s="122"/>
    </row>
    <row r="26" spans="1:5" x14ac:dyDescent="0.3">
      <c r="A26" s="147" t="str">
        <f ca="1">IF(ISTEXT('Udregning af resultater'!BJ18),"",'Udregning af resultater'!BJ18)</f>
        <v/>
      </c>
      <c r="B26" s="123" t="str">
        <f ca="1">IF(ISBLANK('Udregning af resultater'!BK18),"",'Udregning af resultater'!BK18)</f>
        <v/>
      </c>
      <c r="C26" s="146" t="str">
        <f ca="1">IF(ISTEXT('Udregning af resultater'!BL18),"",'Udregning af resultater'!BL18)</f>
        <v/>
      </c>
      <c r="D26" s="121" t="str">
        <f ca="1">IF(ISTEXT('Udregning af resultater'!BM18),"",'Udregning af resultater'!BM18)</f>
        <v/>
      </c>
      <c r="E26" s="122"/>
    </row>
    <row r="27" spans="1:5" x14ac:dyDescent="0.3">
      <c r="A27" s="147" t="str">
        <f ca="1">IF(ISTEXT('Udregning af resultater'!BJ19),"",'Udregning af resultater'!BJ19)</f>
        <v/>
      </c>
      <c r="B27" s="123" t="str">
        <f ca="1">IF(ISBLANK('Udregning af resultater'!BK19),"",'Udregning af resultater'!BK19)</f>
        <v/>
      </c>
      <c r="C27" s="146" t="str">
        <f ca="1">IF(ISTEXT('Udregning af resultater'!BL19),"",'Udregning af resultater'!BL19)</f>
        <v/>
      </c>
      <c r="D27" s="121" t="str">
        <f ca="1">IF(ISTEXT('Udregning af resultater'!BM19),"",'Udregning af resultater'!BM19)</f>
        <v/>
      </c>
      <c r="E27" s="122"/>
    </row>
    <row r="28" spans="1:5" x14ac:dyDescent="0.3">
      <c r="A28" s="147" t="str">
        <f ca="1">IF(ISTEXT('Udregning af resultater'!BJ20),"",'Udregning af resultater'!BJ20)</f>
        <v/>
      </c>
      <c r="B28" s="123" t="str">
        <f ca="1">IF(ISBLANK('Udregning af resultater'!BK20),"",'Udregning af resultater'!BK20)</f>
        <v/>
      </c>
      <c r="C28" s="146" t="str">
        <f ca="1">IF(ISTEXT('Udregning af resultater'!BL20),"",'Udregning af resultater'!BL20)</f>
        <v/>
      </c>
      <c r="D28" s="121" t="str">
        <f ca="1">IF(ISTEXT('Udregning af resultater'!BM20),"",'Udregning af resultater'!BM20)</f>
        <v/>
      </c>
      <c r="E28" s="122"/>
    </row>
    <row r="29" spans="1:5" x14ac:dyDescent="0.3">
      <c r="A29" s="147" t="str">
        <f ca="1">IF(ISTEXT('Udregning af resultater'!BJ21),"",'Udregning af resultater'!BJ21)</f>
        <v/>
      </c>
      <c r="B29" s="123" t="str">
        <f ca="1">IF(ISBLANK('Udregning af resultater'!BK21),"",'Udregning af resultater'!BK21)</f>
        <v/>
      </c>
      <c r="C29" s="146" t="str">
        <f ca="1">IF(ISTEXT('Udregning af resultater'!BL21),"",'Udregning af resultater'!BL21)</f>
        <v/>
      </c>
      <c r="D29" s="121" t="str">
        <f ca="1">IF(ISTEXT('Udregning af resultater'!BM21),"",'Udregning af resultater'!BM21)</f>
        <v/>
      </c>
      <c r="E29" s="122"/>
    </row>
    <row r="30" spans="1:5" x14ac:dyDescent="0.3">
      <c r="A30" s="147" t="str">
        <f ca="1">IF(ISTEXT('Udregning af resultater'!BJ22),"",'Udregning af resultater'!BJ22)</f>
        <v/>
      </c>
      <c r="B30" s="123" t="str">
        <f ca="1">IF(ISBLANK('Udregning af resultater'!BK22),"",'Udregning af resultater'!BK22)</f>
        <v/>
      </c>
      <c r="C30" s="146" t="str">
        <f ca="1">IF(ISTEXT('Udregning af resultater'!BL22),"",'Udregning af resultater'!BL22)</f>
        <v/>
      </c>
      <c r="D30" s="121" t="str">
        <f ca="1">IF(ISTEXT('Udregning af resultater'!BM22),"",'Udregning af resultater'!BM22)</f>
        <v/>
      </c>
      <c r="E30" s="122"/>
    </row>
    <row r="31" spans="1:5" x14ac:dyDescent="0.3">
      <c r="A31" s="147" t="str">
        <f ca="1">IF(ISTEXT('Udregning af resultater'!BJ23),"",'Udregning af resultater'!BJ23)</f>
        <v/>
      </c>
      <c r="B31" s="123" t="str">
        <f ca="1">IF(ISBLANK('Udregning af resultater'!BK23),"",'Udregning af resultater'!BK23)</f>
        <v/>
      </c>
      <c r="C31" s="146" t="str">
        <f ca="1">IF(ISTEXT('Udregning af resultater'!BL23),"",'Udregning af resultater'!BL23)</f>
        <v/>
      </c>
      <c r="D31" s="121" t="str">
        <f ca="1">IF(ISTEXT('Udregning af resultater'!BM23),"",'Udregning af resultater'!BM23)</f>
        <v/>
      </c>
      <c r="E31" s="122"/>
    </row>
    <row r="32" spans="1:5" x14ac:dyDescent="0.3">
      <c r="A32" s="147" t="str">
        <f ca="1">IF(ISTEXT('Udregning af resultater'!BJ24),"",'Udregning af resultater'!BJ24)</f>
        <v/>
      </c>
      <c r="B32" s="123" t="str">
        <f ca="1">IF(ISBLANK('Udregning af resultater'!BK24),"",'Udregning af resultater'!BK24)</f>
        <v/>
      </c>
      <c r="C32" s="146" t="str">
        <f ca="1">IF(ISTEXT('Udregning af resultater'!BL24),"",'Udregning af resultater'!BL24)</f>
        <v/>
      </c>
      <c r="D32" s="121" t="str">
        <f ca="1">IF(ISTEXT('Udregning af resultater'!BM24),"",'Udregning af resultater'!BM24)</f>
        <v/>
      </c>
      <c r="E32" s="122"/>
    </row>
    <row r="33" spans="1:5" x14ac:dyDescent="0.3">
      <c r="A33" s="147" t="str">
        <f ca="1">IF(ISTEXT('Udregning af resultater'!BJ25),"",'Udregning af resultater'!BJ25)</f>
        <v/>
      </c>
      <c r="B33" s="123" t="str">
        <f ca="1">IF(ISBLANK('Udregning af resultater'!BK25),"",'Udregning af resultater'!BK25)</f>
        <v/>
      </c>
      <c r="C33" s="146" t="str">
        <f ca="1">IF(ISTEXT('Udregning af resultater'!BL25),"",'Udregning af resultater'!BL25)</f>
        <v/>
      </c>
      <c r="D33" s="121" t="str">
        <f ca="1">IF(ISTEXT('Udregning af resultater'!BM25),"",'Udregning af resultater'!BM25)</f>
        <v/>
      </c>
      <c r="E33" s="122"/>
    </row>
    <row r="34" spans="1:5" x14ac:dyDescent="0.3">
      <c r="A34" s="147" t="str">
        <f ca="1">IF(ISTEXT('Udregning af resultater'!BJ26),"",'Udregning af resultater'!BJ26)</f>
        <v/>
      </c>
      <c r="B34" s="123" t="str">
        <f ca="1">IF(ISBLANK('Udregning af resultater'!BK26),"",'Udregning af resultater'!BK26)</f>
        <v/>
      </c>
      <c r="C34" s="146" t="str">
        <f ca="1">IF(ISTEXT('Udregning af resultater'!BL26),"",'Udregning af resultater'!BL26)</f>
        <v/>
      </c>
      <c r="D34" s="121" t="str">
        <f ca="1">IF(ISTEXT('Udregning af resultater'!BM26),"",'Udregning af resultater'!BM26)</f>
        <v/>
      </c>
      <c r="E34" s="122"/>
    </row>
    <row r="35" spans="1:5" x14ac:dyDescent="0.3">
      <c r="A35" s="147" t="str">
        <f ca="1">IF(ISTEXT('Udregning af resultater'!BJ27),"",'Udregning af resultater'!BJ27)</f>
        <v/>
      </c>
      <c r="B35" s="123" t="str">
        <f ca="1">IF(ISBLANK('Udregning af resultater'!BK27),"",'Udregning af resultater'!BK27)</f>
        <v/>
      </c>
      <c r="C35" s="146" t="str">
        <f ca="1">IF(ISTEXT('Udregning af resultater'!BL27),"",'Udregning af resultater'!BL27)</f>
        <v/>
      </c>
      <c r="D35" s="121" t="str">
        <f ca="1">IF(ISTEXT('Udregning af resultater'!BM27),"",'Udregning af resultater'!BM27)</f>
        <v/>
      </c>
      <c r="E35" s="122"/>
    </row>
    <row r="36" spans="1:5" x14ac:dyDescent="0.3">
      <c r="A36" s="147" t="str">
        <f ca="1">IF(ISTEXT('Udregning af resultater'!BJ28),"",'Udregning af resultater'!BJ28)</f>
        <v/>
      </c>
      <c r="B36" s="123" t="str">
        <f ca="1">IF(ISBLANK('Udregning af resultater'!BK28),"",'Udregning af resultater'!BK28)</f>
        <v/>
      </c>
      <c r="C36" s="146" t="str">
        <f ca="1">IF(ISTEXT('Udregning af resultater'!BL28),"",'Udregning af resultater'!BL28)</f>
        <v/>
      </c>
      <c r="D36" s="121" t="str">
        <f ca="1">IF(ISTEXT('Udregning af resultater'!BM28),"",'Udregning af resultater'!BM28)</f>
        <v/>
      </c>
      <c r="E36" s="122"/>
    </row>
    <row r="37" spans="1:5" x14ac:dyDescent="0.3">
      <c r="A37" s="147" t="str">
        <f ca="1">IF(ISTEXT('Udregning af resultater'!BJ29),"",'Udregning af resultater'!BJ29)</f>
        <v/>
      </c>
      <c r="B37" s="123" t="str">
        <f ca="1">IF(ISBLANK('Udregning af resultater'!BK29),"",'Udregning af resultater'!BK29)</f>
        <v/>
      </c>
      <c r="C37" s="146" t="str">
        <f ca="1">IF(ISTEXT('Udregning af resultater'!BL29),"",'Udregning af resultater'!BL29)</f>
        <v/>
      </c>
      <c r="D37" s="121" t="str">
        <f ca="1">IF(ISTEXT('Udregning af resultater'!BM29),"",'Udregning af resultater'!BM29)</f>
        <v/>
      </c>
      <c r="E37" s="122"/>
    </row>
    <row r="38" spans="1:5" x14ac:dyDescent="0.3">
      <c r="A38" s="147" t="str">
        <f ca="1">IF(ISTEXT('Udregning af resultater'!BJ30),"",'Udregning af resultater'!BJ30)</f>
        <v/>
      </c>
      <c r="B38" s="123" t="str">
        <f ca="1">IF(ISBLANK('Udregning af resultater'!BK30),"",'Udregning af resultater'!BK30)</f>
        <v/>
      </c>
      <c r="C38" s="146" t="str">
        <f ca="1">IF(ISTEXT('Udregning af resultater'!BL30),"",'Udregning af resultater'!BL30)</f>
        <v/>
      </c>
      <c r="D38" s="121" t="str">
        <f ca="1">IF(ISTEXT('Udregning af resultater'!BM30),"",'Udregning af resultater'!BM30)</f>
        <v/>
      </c>
      <c r="E38" s="122"/>
    </row>
    <row r="39" spans="1:5" x14ac:dyDescent="0.3">
      <c r="A39" s="147" t="str">
        <f ca="1">IF(ISTEXT('Udregning af resultater'!BJ31),"",'Udregning af resultater'!BJ31)</f>
        <v/>
      </c>
      <c r="B39" s="123" t="str">
        <f ca="1">IF(ISBLANK('Udregning af resultater'!BK31),"",'Udregning af resultater'!BK31)</f>
        <v/>
      </c>
      <c r="C39" s="146" t="str">
        <f ca="1">IF(ISTEXT('Udregning af resultater'!BL31),"",'Udregning af resultater'!BL31)</f>
        <v/>
      </c>
      <c r="D39" s="121" t="str">
        <f ca="1">IF(ISTEXT('Udregning af resultater'!BM31),"",'Udregning af resultater'!BM31)</f>
        <v/>
      </c>
      <c r="E39" s="122"/>
    </row>
    <row r="40" spans="1:5" x14ac:dyDescent="0.3">
      <c r="A40" s="147" t="str">
        <f ca="1">IF(ISTEXT('Udregning af resultater'!BJ32),"",'Udregning af resultater'!BJ32)</f>
        <v/>
      </c>
      <c r="B40" s="123" t="str">
        <f ca="1">IF(ISBLANK('Udregning af resultater'!BK32),"",'Udregning af resultater'!BK32)</f>
        <v/>
      </c>
      <c r="C40" s="146" t="str">
        <f ca="1">IF(ISTEXT('Udregning af resultater'!BL32),"",'Udregning af resultater'!BL32)</f>
        <v/>
      </c>
      <c r="D40" s="121" t="str">
        <f ca="1">IF(ISTEXT('Udregning af resultater'!BM32),"",'Udregning af resultater'!BM32)</f>
        <v/>
      </c>
      <c r="E40" s="122"/>
    </row>
    <row r="41" spans="1:5" x14ac:dyDescent="0.3">
      <c r="A41" s="147" t="str">
        <f ca="1">IF(ISTEXT('Udregning af resultater'!BJ33),"",'Udregning af resultater'!BJ33)</f>
        <v/>
      </c>
      <c r="B41" s="123" t="str">
        <f ca="1">IF(ISBLANK('Udregning af resultater'!BK33),"",'Udregning af resultater'!BK33)</f>
        <v/>
      </c>
      <c r="C41" s="146" t="str">
        <f ca="1">IF(ISTEXT('Udregning af resultater'!BL33),"",'Udregning af resultater'!BL33)</f>
        <v/>
      </c>
      <c r="D41" s="121" t="str">
        <f ca="1">IF(ISTEXT('Udregning af resultater'!BM33),"",'Udregning af resultater'!BM33)</f>
        <v/>
      </c>
      <c r="E41" s="122"/>
    </row>
    <row r="42" spans="1:5" x14ac:dyDescent="0.3">
      <c r="A42" s="147" t="str">
        <f ca="1">IF(ISTEXT('Udregning af resultater'!BJ34),"",'Udregning af resultater'!BJ34)</f>
        <v/>
      </c>
      <c r="B42" s="123" t="str">
        <f ca="1">IF(ISBLANK('Udregning af resultater'!BK34),"",'Udregning af resultater'!BK34)</f>
        <v/>
      </c>
      <c r="C42" s="146" t="str">
        <f ca="1">IF(ISTEXT('Udregning af resultater'!BL34),"",'Udregning af resultater'!BL34)</f>
        <v/>
      </c>
      <c r="D42" s="121" t="str">
        <f ca="1">IF(ISTEXT('Udregning af resultater'!BM34),"",'Udregning af resultater'!BM34)</f>
        <v/>
      </c>
      <c r="E42" s="122"/>
    </row>
    <row r="43" spans="1:5" x14ac:dyDescent="0.3">
      <c r="A43" s="147" t="str">
        <f ca="1">IF(ISTEXT('Udregning af resultater'!BJ35),"",'Udregning af resultater'!BJ35)</f>
        <v/>
      </c>
      <c r="B43" s="123" t="str">
        <f ca="1">IF(ISBLANK('Udregning af resultater'!BK35),"",'Udregning af resultater'!BK35)</f>
        <v/>
      </c>
      <c r="C43" s="146" t="str">
        <f ca="1">IF(ISTEXT('Udregning af resultater'!BL35),"",'Udregning af resultater'!BL35)</f>
        <v/>
      </c>
      <c r="D43" s="121" t="str">
        <f ca="1">IF(ISTEXT('Udregning af resultater'!BM35),"",'Udregning af resultater'!BM35)</f>
        <v/>
      </c>
      <c r="E43" s="122"/>
    </row>
    <row r="44" spans="1:5" x14ac:dyDescent="0.3">
      <c r="A44" s="147" t="str">
        <f ca="1">IF(ISTEXT('Udregning af resultater'!BJ36),"",'Udregning af resultater'!BJ36)</f>
        <v/>
      </c>
      <c r="B44" s="123" t="str">
        <f ca="1">IF(ISBLANK('Udregning af resultater'!BK36),"",'Udregning af resultater'!BK36)</f>
        <v/>
      </c>
      <c r="C44" s="146" t="str">
        <f ca="1">IF(ISTEXT('Udregning af resultater'!BL36),"",'Udregning af resultater'!BL36)</f>
        <v/>
      </c>
      <c r="D44" s="121" t="str">
        <f ca="1">IF(ISTEXT('Udregning af resultater'!BM36),"",'Udregning af resultater'!BM36)</f>
        <v/>
      </c>
      <c r="E44" s="122"/>
    </row>
    <row r="45" spans="1:5" x14ac:dyDescent="0.3">
      <c r="A45" s="147" t="str">
        <f ca="1">IF(ISTEXT('Udregning af resultater'!BJ37),"",'Udregning af resultater'!BJ37)</f>
        <v/>
      </c>
      <c r="B45" s="123" t="str">
        <f ca="1">IF(ISBLANK('Udregning af resultater'!BK37),"",'Udregning af resultater'!BK37)</f>
        <v/>
      </c>
      <c r="C45" s="146" t="str">
        <f ca="1">IF(ISTEXT('Udregning af resultater'!BL37),"",'Udregning af resultater'!BL37)</f>
        <v/>
      </c>
      <c r="D45" s="121" t="str">
        <f ca="1">IF(ISTEXT('Udregning af resultater'!BM37),"",'Udregning af resultater'!BM37)</f>
        <v/>
      </c>
      <c r="E45" s="122"/>
    </row>
    <row r="46" spans="1:5" x14ac:dyDescent="0.3">
      <c r="A46" s="147" t="str">
        <f ca="1">IF(ISTEXT('Udregning af resultater'!BJ38),"",'Udregning af resultater'!BJ38)</f>
        <v/>
      </c>
      <c r="B46" s="123" t="str">
        <f ca="1">IF(ISBLANK('Udregning af resultater'!BK38),"",'Udregning af resultater'!BK38)</f>
        <v/>
      </c>
      <c r="C46" s="146" t="str">
        <f ca="1">IF(ISTEXT('Udregning af resultater'!BL38),"",'Udregning af resultater'!BL38)</f>
        <v/>
      </c>
      <c r="D46" s="121" t="str">
        <f ca="1">IF(ISTEXT('Udregning af resultater'!BM38),"",'Udregning af resultater'!BM38)</f>
        <v/>
      </c>
      <c r="E46" s="122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58" t="s">
        <v>31</v>
      </c>
      <c r="B1" s="358"/>
      <c r="D1" s="129"/>
      <c r="E1" s="129"/>
    </row>
    <row r="2" spans="1:8" x14ac:dyDescent="0.3">
      <c r="A2" s="109"/>
      <c r="B2" s="110"/>
      <c r="C2" s="109"/>
      <c r="D2" s="110"/>
      <c r="E2" s="110"/>
    </row>
    <row r="3" spans="1:8" ht="15.6" x14ac:dyDescent="0.3">
      <c r="A3" s="111" t="s">
        <v>86</v>
      </c>
      <c r="B3" s="112"/>
      <c r="D3" s="113"/>
      <c r="E3" s="114"/>
    </row>
    <row r="4" spans="1:8" ht="15.6" x14ac:dyDescent="0.3">
      <c r="A4" s="111"/>
      <c r="B4" s="112"/>
      <c r="C4" s="113"/>
      <c r="D4" s="113"/>
      <c r="E4" s="114"/>
    </row>
    <row r="5" spans="1:8" x14ac:dyDescent="0.3">
      <c r="A5" s="124" t="s">
        <v>12</v>
      </c>
      <c r="B5" s="125" t="str">
        <f>IF(ISBLANK(Hovedmenu!B14),"",Hovedmenu!B14)</f>
        <v/>
      </c>
      <c r="C5" s="126" t="s">
        <v>22</v>
      </c>
      <c r="D5" s="127" t="str">
        <f>IF(ISBLANK(Hovedmenu!H14),"",Hovedmenu!H14)</f>
        <v/>
      </c>
      <c r="E5" s="115"/>
    </row>
    <row r="6" spans="1:8" ht="15.6" x14ac:dyDescent="0.3">
      <c r="A6" s="111"/>
      <c r="B6" s="112"/>
      <c r="C6" s="113"/>
      <c r="D6" s="113"/>
      <c r="E6" s="114"/>
    </row>
    <row r="7" spans="1:8" ht="15" thickBot="1" x14ac:dyDescent="0.35">
      <c r="A7" s="124" t="s">
        <v>23</v>
      </c>
      <c r="B7" s="125" t="str">
        <f>IF(ISBLANK(Hovedmenu!E14),"",Hovedmenu!E14)</f>
        <v/>
      </c>
      <c r="C7" s="115" t="s">
        <v>32</v>
      </c>
      <c r="D7" s="116"/>
      <c r="E7" s="114"/>
    </row>
    <row r="8" spans="1:8" ht="15.6" x14ac:dyDescent="0.3">
      <c r="A8" s="111"/>
      <c r="B8" s="112"/>
      <c r="C8" s="113"/>
      <c r="D8" s="113" t="str">
        <f>IF(ISBLANK(Hovedmenu!F16),"",Hovedmenu!F16)</f>
        <v/>
      </c>
      <c r="E8" s="117"/>
    </row>
    <row r="9" spans="1:8" x14ac:dyDescent="0.3">
      <c r="A9" s="118"/>
      <c r="B9" s="118"/>
      <c r="C9" s="119"/>
      <c r="D9" s="118"/>
      <c r="E9" s="117"/>
    </row>
    <row r="10" spans="1:8" x14ac:dyDescent="0.3">
      <c r="A10" s="120" t="s">
        <v>6</v>
      </c>
      <c r="B10" s="120" t="s">
        <v>83</v>
      </c>
      <c r="C10" s="120" t="s">
        <v>45</v>
      </c>
      <c r="D10" s="128" t="s">
        <v>84</v>
      </c>
      <c r="E10" s="117"/>
    </row>
    <row r="11" spans="1:8" x14ac:dyDescent="0.3">
      <c r="A11" s="147" t="str">
        <f ca="1">IF(ISTEXT('Udregning af resultater'!BJ43),"",'Udregning af resultater'!BJ43)</f>
        <v/>
      </c>
      <c r="B11" s="123" t="str">
        <f ca="1">IF(ISBLANK('Udregning af resultater'!BK43),"",'Udregning af resultater'!BK43)</f>
        <v/>
      </c>
      <c r="C11" s="146" t="str">
        <f ca="1">IF(ISTEXT('Udregning af resultater'!BL43),"",'Udregning af resultater'!BL43)</f>
        <v/>
      </c>
      <c r="D11" s="121" t="str">
        <f ca="1">IF(ISTEXT('Udregning af resultater'!BM43),"",'Udregning af resultater'!BM43)</f>
        <v/>
      </c>
      <c r="E11" s="110"/>
      <c r="H11" s="230"/>
    </row>
    <row r="12" spans="1:8" x14ac:dyDescent="0.3">
      <c r="A12" s="147" t="str">
        <f ca="1">IF(ISTEXT('Udregning af resultater'!BJ44),"",'Udregning af resultater'!BJ44)</f>
        <v/>
      </c>
      <c r="B12" s="123" t="str">
        <f ca="1">IF(ISBLANK('Udregning af resultater'!BK44),"",'Udregning af resultater'!BK44)</f>
        <v/>
      </c>
      <c r="C12" s="146" t="str">
        <f ca="1">IF(ISTEXT('Udregning af resultater'!BL44),"",'Udregning af resultater'!BL44)</f>
        <v/>
      </c>
      <c r="D12" s="121" t="str">
        <f ca="1">IF(ISTEXT('Udregning af resultater'!BM44),"",'Udregning af resultater'!BM44)</f>
        <v/>
      </c>
      <c r="E12" s="122"/>
      <c r="H12" s="230"/>
    </row>
    <row r="13" spans="1:8" x14ac:dyDescent="0.3">
      <c r="A13" s="147" t="str">
        <f ca="1">IF(ISTEXT('Udregning af resultater'!BJ45),"",'Udregning af resultater'!BJ45)</f>
        <v/>
      </c>
      <c r="B13" s="123" t="str">
        <f ca="1">IF(ISBLANK('Udregning af resultater'!BK45),"",'Udregning af resultater'!BK45)</f>
        <v/>
      </c>
      <c r="C13" s="146" t="str">
        <f ca="1">IF(ISTEXT('Udregning af resultater'!BL45),"",'Udregning af resultater'!BL45)</f>
        <v/>
      </c>
      <c r="D13" s="121" t="str">
        <f ca="1">IF(ISTEXT('Udregning af resultater'!BM45),"",'Udregning af resultater'!BM45)</f>
        <v/>
      </c>
      <c r="E13" s="122"/>
      <c r="H13" s="230"/>
    </row>
    <row r="14" spans="1:8" x14ac:dyDescent="0.3">
      <c r="A14" s="147" t="str">
        <f ca="1">IF(ISTEXT('Udregning af resultater'!BJ46),"",'Udregning af resultater'!BJ46)</f>
        <v/>
      </c>
      <c r="B14" s="123" t="str">
        <f ca="1">IF(ISBLANK('Udregning af resultater'!BK46),"",'Udregning af resultater'!BK46)</f>
        <v/>
      </c>
      <c r="C14" s="146" t="str">
        <f ca="1">IF(ISTEXT('Udregning af resultater'!BL46),"",'Udregning af resultater'!BL46)</f>
        <v/>
      </c>
      <c r="D14" s="121" t="str">
        <f ca="1">IF(ISTEXT('Udregning af resultater'!BM46),"",'Udregning af resultater'!BM46)</f>
        <v/>
      </c>
      <c r="E14" s="122"/>
      <c r="H14" s="230"/>
    </row>
    <row r="15" spans="1:8" x14ac:dyDescent="0.3">
      <c r="A15" s="147" t="str">
        <f ca="1">IF(ISTEXT('Udregning af resultater'!BJ47),"",'Udregning af resultater'!BJ47)</f>
        <v/>
      </c>
      <c r="B15" s="123" t="str">
        <f ca="1">IF(ISBLANK('Udregning af resultater'!BK47),"",'Udregning af resultater'!BK47)</f>
        <v/>
      </c>
      <c r="C15" s="146" t="str">
        <f ca="1">IF(ISTEXT('Udregning af resultater'!BL47),"",'Udregning af resultater'!BL47)</f>
        <v/>
      </c>
      <c r="D15" s="121" t="str">
        <f ca="1">IF(ISTEXT('Udregning af resultater'!BM47),"",'Udregning af resultater'!BM47)</f>
        <v/>
      </c>
      <c r="E15" s="122"/>
      <c r="H15" s="230"/>
    </row>
    <row r="16" spans="1:8" x14ac:dyDescent="0.3">
      <c r="A16" s="147" t="str">
        <f ca="1">IF(ISTEXT('Udregning af resultater'!BJ48),"",'Udregning af resultater'!BJ48)</f>
        <v/>
      </c>
      <c r="B16" s="123" t="str">
        <f ca="1">IF(ISBLANK('Udregning af resultater'!BK48),"",'Udregning af resultater'!BK48)</f>
        <v/>
      </c>
      <c r="C16" s="146" t="str">
        <f ca="1">IF(ISTEXT('Udregning af resultater'!BL48),"",'Udregning af resultater'!BL48)</f>
        <v/>
      </c>
      <c r="D16" s="121" t="str">
        <f ca="1">IF(ISTEXT('Udregning af resultater'!BM48),"",'Udregning af resultater'!BM48)</f>
        <v/>
      </c>
      <c r="E16" s="122"/>
      <c r="H16" s="230"/>
    </row>
    <row r="17" spans="1:10" x14ac:dyDescent="0.3">
      <c r="A17" s="147" t="str">
        <f ca="1">IF(ISTEXT('Udregning af resultater'!BJ49),"",'Udregning af resultater'!BJ49)</f>
        <v/>
      </c>
      <c r="B17" s="123" t="str">
        <f ca="1">IF(ISBLANK('Udregning af resultater'!BK49),"",'Udregning af resultater'!BK49)</f>
        <v/>
      </c>
      <c r="C17" s="146" t="str">
        <f ca="1">IF(ISTEXT('Udregning af resultater'!BL49),"",'Udregning af resultater'!BL49)</f>
        <v/>
      </c>
      <c r="D17" s="121" t="str">
        <f ca="1">IF(ISTEXT('Udregning af resultater'!BM49),"",'Udregning af resultater'!BM49)</f>
        <v/>
      </c>
      <c r="E17" s="122"/>
      <c r="H17" s="230"/>
    </row>
    <row r="18" spans="1:10" x14ac:dyDescent="0.3">
      <c r="A18" s="147" t="str">
        <f ca="1">IF(ISTEXT('Udregning af resultater'!BJ50),"",'Udregning af resultater'!BJ50)</f>
        <v/>
      </c>
      <c r="B18" s="123" t="str">
        <f ca="1">IF(ISBLANK('Udregning af resultater'!BK50),"",'Udregning af resultater'!BK50)</f>
        <v/>
      </c>
      <c r="C18" s="146" t="str">
        <f ca="1">IF(ISTEXT('Udregning af resultater'!BL50),"",'Udregning af resultater'!BL50)</f>
        <v/>
      </c>
      <c r="D18" s="121" t="str">
        <f ca="1">IF(ISTEXT('Udregning af resultater'!BM50),"",'Udregning af resultater'!BM50)</f>
        <v/>
      </c>
      <c r="E18" s="122"/>
      <c r="H18" s="230"/>
      <c r="J18" s="230"/>
    </row>
    <row r="19" spans="1:10" x14ac:dyDescent="0.3">
      <c r="A19" s="147" t="str">
        <f ca="1">IF(ISTEXT('Udregning af resultater'!BJ51),"",'Udregning af resultater'!BJ51)</f>
        <v/>
      </c>
      <c r="B19" s="123" t="str">
        <f ca="1">IF(ISBLANK('Udregning af resultater'!BK51),"",'Udregning af resultater'!BK51)</f>
        <v/>
      </c>
      <c r="C19" s="146" t="str">
        <f ca="1">IF(ISTEXT('Udregning af resultater'!BL51),"",'Udregning af resultater'!BL51)</f>
        <v/>
      </c>
      <c r="D19" s="121" t="str">
        <f ca="1">IF(ISTEXT('Udregning af resultater'!BM51),"",'Udregning af resultater'!BM51)</f>
        <v/>
      </c>
      <c r="E19" s="122"/>
    </row>
    <row r="20" spans="1:10" x14ac:dyDescent="0.3">
      <c r="A20" s="147" t="str">
        <f ca="1">IF(ISTEXT('Udregning af resultater'!BJ52),"",'Udregning af resultater'!BJ52)</f>
        <v/>
      </c>
      <c r="B20" s="123" t="str">
        <f ca="1">IF(ISBLANK('Udregning af resultater'!BK52),"",'Udregning af resultater'!BK52)</f>
        <v/>
      </c>
      <c r="C20" s="146" t="str">
        <f ca="1">IF(ISTEXT('Udregning af resultater'!BL52),"",'Udregning af resultater'!BL52)</f>
        <v/>
      </c>
      <c r="D20" s="121" t="str">
        <f ca="1">IF(ISTEXT('Udregning af resultater'!BM52),"",'Udregning af resultater'!BM52)</f>
        <v/>
      </c>
      <c r="E20" s="122"/>
    </row>
    <row r="21" spans="1:10" x14ac:dyDescent="0.3">
      <c r="A21" s="147" t="str">
        <f ca="1">IF(ISTEXT('Udregning af resultater'!BJ53),"",'Udregning af resultater'!BJ53)</f>
        <v/>
      </c>
      <c r="B21" s="123" t="str">
        <f ca="1">IF(ISBLANK('Udregning af resultater'!BK53),"",'Udregning af resultater'!BK53)</f>
        <v/>
      </c>
      <c r="C21" s="146" t="str">
        <f ca="1">IF(ISTEXT('Udregning af resultater'!BL53),"",'Udregning af resultater'!BL53)</f>
        <v/>
      </c>
      <c r="D21" s="121" t="str">
        <f ca="1">IF(ISTEXT('Udregning af resultater'!BM53),"",'Udregning af resultater'!BM53)</f>
        <v/>
      </c>
      <c r="E21" s="122"/>
    </row>
    <row r="22" spans="1:10" x14ac:dyDescent="0.3">
      <c r="A22" s="147" t="str">
        <f ca="1">IF(ISTEXT('Udregning af resultater'!BJ54),"",'Udregning af resultater'!BJ54)</f>
        <v/>
      </c>
      <c r="B22" s="123" t="str">
        <f ca="1">IF(ISBLANK('Udregning af resultater'!BK54),"",'Udregning af resultater'!BK54)</f>
        <v/>
      </c>
      <c r="C22" s="146" t="str">
        <f ca="1">IF(ISTEXT('Udregning af resultater'!BL54),"",'Udregning af resultater'!BL54)</f>
        <v/>
      </c>
      <c r="D22" s="121" t="str">
        <f ca="1">IF(ISTEXT('Udregning af resultater'!BM54),"",'Udregning af resultater'!BM54)</f>
        <v/>
      </c>
      <c r="E22" s="122"/>
    </row>
    <row r="23" spans="1:10" x14ac:dyDescent="0.3">
      <c r="A23" s="147" t="str">
        <f ca="1">IF(ISTEXT('Udregning af resultater'!BJ55),"",'Udregning af resultater'!BJ55)</f>
        <v/>
      </c>
      <c r="B23" s="123" t="str">
        <f ca="1">IF(ISBLANK('Udregning af resultater'!BK55),"",'Udregning af resultater'!BK55)</f>
        <v/>
      </c>
      <c r="C23" s="146" t="str">
        <f ca="1">IF(ISTEXT('Udregning af resultater'!BL55),"",'Udregning af resultater'!BL55)</f>
        <v/>
      </c>
      <c r="D23" s="121" t="str">
        <f ca="1">IF(ISTEXT('Udregning af resultater'!BM55),"",'Udregning af resultater'!BM55)</f>
        <v/>
      </c>
      <c r="E23" s="122"/>
    </row>
    <row r="24" spans="1:10" x14ac:dyDescent="0.3">
      <c r="A24" s="147" t="str">
        <f ca="1">IF(ISTEXT('Udregning af resultater'!BJ56),"",'Udregning af resultater'!BJ56)</f>
        <v/>
      </c>
      <c r="B24" s="123" t="str">
        <f ca="1">IF(ISBLANK('Udregning af resultater'!BK56),"",'Udregning af resultater'!BK56)</f>
        <v/>
      </c>
      <c r="C24" s="146" t="str">
        <f ca="1">IF(ISTEXT('Udregning af resultater'!BL56),"",'Udregning af resultater'!BL56)</f>
        <v/>
      </c>
      <c r="D24" s="121" t="str">
        <f ca="1">IF(ISTEXT('Udregning af resultater'!BM56),"",'Udregning af resultater'!BM56)</f>
        <v/>
      </c>
      <c r="E24" s="122"/>
    </row>
    <row r="25" spans="1:10" x14ac:dyDescent="0.3">
      <c r="A25" s="147" t="str">
        <f ca="1">IF(ISTEXT('Udregning af resultater'!BJ57),"",'Udregning af resultater'!BJ57)</f>
        <v/>
      </c>
      <c r="B25" s="123" t="str">
        <f ca="1">IF(ISBLANK('Udregning af resultater'!BK57),"",'Udregning af resultater'!BK57)</f>
        <v/>
      </c>
      <c r="C25" s="146" t="str">
        <f ca="1">IF(ISTEXT('Udregning af resultater'!BL57),"",'Udregning af resultater'!BL57)</f>
        <v/>
      </c>
      <c r="D25" s="121" t="str">
        <f ca="1">IF(ISTEXT('Udregning af resultater'!BM57),"",'Udregning af resultater'!BM57)</f>
        <v/>
      </c>
      <c r="E25" s="122"/>
    </row>
    <row r="26" spans="1:10" x14ac:dyDescent="0.3">
      <c r="A26" s="147" t="str">
        <f ca="1">IF(ISTEXT('Udregning af resultater'!BJ58),"",'Udregning af resultater'!BJ58)</f>
        <v/>
      </c>
      <c r="B26" s="123" t="str">
        <f ca="1">IF(ISBLANK('Udregning af resultater'!BK58),"",'Udregning af resultater'!BK58)</f>
        <v/>
      </c>
      <c r="C26" s="146" t="str">
        <f ca="1">IF(ISTEXT('Udregning af resultater'!BL58),"",'Udregning af resultater'!BL58)</f>
        <v/>
      </c>
      <c r="D26" s="121" t="str">
        <f ca="1">IF(ISTEXT('Udregning af resultater'!BM58),"",'Udregning af resultater'!BM58)</f>
        <v/>
      </c>
      <c r="E26" s="122"/>
    </row>
    <row r="27" spans="1:10" x14ac:dyDescent="0.3">
      <c r="A27" s="147" t="str">
        <f ca="1">IF(ISTEXT('Udregning af resultater'!BJ59),"",'Udregning af resultater'!BJ59)</f>
        <v/>
      </c>
      <c r="B27" s="123" t="str">
        <f ca="1">IF(ISBLANK('Udregning af resultater'!BK59),"",'Udregning af resultater'!BK59)</f>
        <v/>
      </c>
      <c r="C27" s="146" t="str">
        <f ca="1">IF(ISTEXT('Udregning af resultater'!BL59),"",'Udregning af resultater'!BL59)</f>
        <v/>
      </c>
      <c r="D27" s="121" t="str">
        <f ca="1">IF(ISTEXT('Udregning af resultater'!BM59),"",'Udregning af resultater'!BM59)</f>
        <v/>
      </c>
      <c r="E27" s="122"/>
    </row>
    <row r="28" spans="1:10" x14ac:dyDescent="0.3">
      <c r="A28" s="147" t="str">
        <f ca="1">IF(ISTEXT('Udregning af resultater'!BJ60),"",'Udregning af resultater'!BJ60)</f>
        <v/>
      </c>
      <c r="B28" s="123" t="str">
        <f ca="1">IF(ISBLANK('Udregning af resultater'!BK60),"",'Udregning af resultater'!BK60)</f>
        <v/>
      </c>
      <c r="C28" s="146" t="str">
        <f ca="1">IF(ISTEXT('Udregning af resultater'!BL60),"",'Udregning af resultater'!BL60)</f>
        <v/>
      </c>
      <c r="D28" s="121" t="str">
        <f ca="1">IF(ISTEXT('Udregning af resultater'!BM60),"",'Udregning af resultater'!BM60)</f>
        <v/>
      </c>
      <c r="E28" s="122"/>
    </row>
    <row r="29" spans="1:10" x14ac:dyDescent="0.3">
      <c r="A29" s="147" t="str">
        <f ca="1">IF(ISTEXT('Udregning af resultater'!BJ61),"",'Udregning af resultater'!BJ61)</f>
        <v/>
      </c>
      <c r="B29" s="123" t="str">
        <f ca="1">IF(ISBLANK('Udregning af resultater'!BK61),"",'Udregning af resultater'!BK61)</f>
        <v/>
      </c>
      <c r="C29" s="146" t="str">
        <f ca="1">IF(ISTEXT('Udregning af resultater'!BL61),"",'Udregning af resultater'!BL61)</f>
        <v/>
      </c>
      <c r="D29" s="121" t="str">
        <f ca="1">IF(ISTEXT('Udregning af resultater'!BM61),"",'Udregning af resultater'!BM61)</f>
        <v/>
      </c>
      <c r="E29" s="122"/>
    </row>
    <row r="30" spans="1:10" x14ac:dyDescent="0.3">
      <c r="A30" s="147" t="str">
        <f ca="1">IF(ISTEXT('Udregning af resultater'!BJ62),"",'Udregning af resultater'!BJ62)</f>
        <v/>
      </c>
      <c r="B30" s="123" t="str">
        <f ca="1">IF(ISBLANK('Udregning af resultater'!BK62),"",'Udregning af resultater'!BK62)</f>
        <v/>
      </c>
      <c r="C30" s="146" t="str">
        <f ca="1">IF(ISTEXT('Udregning af resultater'!BL62),"",'Udregning af resultater'!BL62)</f>
        <v/>
      </c>
      <c r="D30" s="121" t="str">
        <f ca="1">IF(ISTEXT('Udregning af resultater'!BM62),"",'Udregning af resultater'!BM62)</f>
        <v/>
      </c>
      <c r="E30" s="122"/>
    </row>
    <row r="31" spans="1:10" x14ac:dyDescent="0.3">
      <c r="A31" s="147" t="str">
        <f ca="1">IF(ISTEXT('Udregning af resultater'!BJ63),"",'Udregning af resultater'!BJ63)</f>
        <v/>
      </c>
      <c r="B31" s="123" t="str">
        <f ca="1">IF(ISBLANK('Udregning af resultater'!BK63),"",'Udregning af resultater'!BK63)</f>
        <v/>
      </c>
      <c r="C31" s="146" t="str">
        <f ca="1">IF(ISTEXT('Udregning af resultater'!BL63),"",'Udregning af resultater'!BL63)</f>
        <v/>
      </c>
      <c r="D31" s="121" t="str">
        <f ca="1">IF(ISTEXT('Udregning af resultater'!BM63),"",'Udregning af resultater'!BM63)</f>
        <v/>
      </c>
      <c r="E31" s="122"/>
    </row>
    <row r="32" spans="1:10" x14ac:dyDescent="0.3">
      <c r="A32" s="147" t="str">
        <f ca="1">IF(ISTEXT('Udregning af resultater'!BJ64),"",'Udregning af resultater'!BJ64)</f>
        <v/>
      </c>
      <c r="B32" s="123" t="str">
        <f ca="1">IF(ISBLANK('Udregning af resultater'!BK64),"",'Udregning af resultater'!BK64)</f>
        <v/>
      </c>
      <c r="C32" s="146" t="str">
        <f ca="1">IF(ISTEXT('Udregning af resultater'!BL64),"",'Udregning af resultater'!BL64)</f>
        <v/>
      </c>
      <c r="D32" s="121" t="str">
        <f ca="1">IF(ISTEXT('Udregning af resultater'!BM64),"",'Udregning af resultater'!BM64)</f>
        <v/>
      </c>
      <c r="E32" s="122"/>
    </row>
    <row r="33" spans="1:5" x14ac:dyDescent="0.3">
      <c r="A33" s="147" t="str">
        <f ca="1">IF(ISTEXT('Udregning af resultater'!BJ65),"",'Udregning af resultater'!BJ65)</f>
        <v/>
      </c>
      <c r="B33" s="123" t="str">
        <f ca="1">IF(ISBLANK('Udregning af resultater'!BK65),"",'Udregning af resultater'!BK65)</f>
        <v/>
      </c>
      <c r="C33" s="146" t="str">
        <f ca="1">IF(ISTEXT('Udregning af resultater'!BL65),"",'Udregning af resultater'!BL65)</f>
        <v/>
      </c>
      <c r="D33" s="121" t="str">
        <f ca="1">IF(ISTEXT('Udregning af resultater'!BM65),"",'Udregning af resultater'!BM65)</f>
        <v/>
      </c>
      <c r="E33" s="122"/>
    </row>
    <row r="34" spans="1:5" x14ac:dyDescent="0.3">
      <c r="A34" s="147" t="str">
        <f ca="1">IF(ISTEXT('Udregning af resultater'!BJ66),"",'Udregning af resultater'!BJ66)</f>
        <v/>
      </c>
      <c r="B34" s="123" t="str">
        <f ca="1">IF(ISBLANK('Udregning af resultater'!BK66),"",'Udregning af resultater'!BK66)</f>
        <v/>
      </c>
      <c r="C34" s="146" t="str">
        <f ca="1">IF(ISTEXT('Udregning af resultater'!BL66),"",'Udregning af resultater'!BL66)</f>
        <v/>
      </c>
      <c r="D34" s="121" t="str">
        <f ca="1">IF(ISTEXT('Udregning af resultater'!BM66),"",'Udregning af resultater'!BM66)</f>
        <v/>
      </c>
      <c r="E34" s="122"/>
    </row>
    <row r="35" spans="1:5" x14ac:dyDescent="0.3">
      <c r="A35" s="147" t="str">
        <f ca="1">IF(ISTEXT('Udregning af resultater'!BJ67),"",'Udregning af resultater'!BJ67)</f>
        <v/>
      </c>
      <c r="B35" s="123" t="str">
        <f ca="1">IF(ISBLANK('Udregning af resultater'!BK67),"",'Udregning af resultater'!BK67)</f>
        <v/>
      </c>
      <c r="C35" s="146" t="str">
        <f ca="1">IF(ISTEXT('Udregning af resultater'!BL67),"",'Udregning af resultater'!BL67)</f>
        <v/>
      </c>
      <c r="D35" s="121" t="str">
        <f ca="1">IF(ISTEXT('Udregning af resultater'!BM67),"",'Udregning af resultater'!BM67)</f>
        <v/>
      </c>
      <c r="E35" s="122"/>
    </row>
    <row r="36" spans="1:5" x14ac:dyDescent="0.3">
      <c r="A36" s="147" t="str">
        <f ca="1">IF(ISTEXT('Udregning af resultater'!BJ68),"",'Udregning af resultater'!BJ68)</f>
        <v/>
      </c>
      <c r="B36" s="123" t="str">
        <f ca="1">IF(ISBLANK('Udregning af resultater'!BK68),"",'Udregning af resultater'!BK68)</f>
        <v/>
      </c>
      <c r="C36" s="146" t="str">
        <f ca="1">IF(ISTEXT('Udregning af resultater'!BL68),"",'Udregning af resultater'!BL68)</f>
        <v/>
      </c>
      <c r="D36" s="121" t="str">
        <f ca="1">IF(ISTEXT('Udregning af resultater'!BM68),"",'Udregning af resultater'!BM68)</f>
        <v/>
      </c>
      <c r="E36" s="122"/>
    </row>
    <row r="37" spans="1:5" x14ac:dyDescent="0.3">
      <c r="A37" s="147" t="str">
        <f ca="1">IF(ISTEXT('Udregning af resultater'!BJ69),"",'Udregning af resultater'!BJ69)</f>
        <v/>
      </c>
      <c r="B37" s="123" t="str">
        <f ca="1">IF(ISBLANK('Udregning af resultater'!BK69),"",'Udregning af resultater'!BK69)</f>
        <v/>
      </c>
      <c r="C37" s="146" t="str">
        <f ca="1">IF(ISTEXT('Udregning af resultater'!BL69),"",'Udregning af resultater'!BL69)</f>
        <v/>
      </c>
      <c r="D37" s="121" t="str">
        <f ca="1">IF(ISTEXT('Udregning af resultater'!BM69),"",'Udregning af resultater'!BM69)</f>
        <v/>
      </c>
      <c r="E37" s="122"/>
    </row>
    <row r="38" spans="1:5" x14ac:dyDescent="0.3">
      <c r="A38" s="147" t="str">
        <f ca="1">IF(ISTEXT('Udregning af resultater'!BJ70),"",'Udregning af resultater'!BJ70)</f>
        <v/>
      </c>
      <c r="B38" s="123" t="str">
        <f ca="1">IF(ISBLANK('Udregning af resultater'!BK70),"",'Udregning af resultater'!BK70)</f>
        <v/>
      </c>
      <c r="C38" s="146" t="str">
        <f ca="1">IF(ISTEXT('Udregning af resultater'!BL70),"",'Udregning af resultater'!BL70)</f>
        <v/>
      </c>
      <c r="D38" s="121" t="str">
        <f ca="1">IF(ISTEXT('Udregning af resultater'!BM70),"",'Udregning af resultater'!BM70)</f>
        <v/>
      </c>
      <c r="E38" s="122"/>
    </row>
    <row r="39" spans="1:5" x14ac:dyDescent="0.3">
      <c r="A39" s="147" t="str">
        <f ca="1">IF(ISTEXT('Udregning af resultater'!BJ71),"",'Udregning af resultater'!BJ71)</f>
        <v/>
      </c>
      <c r="B39" s="123" t="str">
        <f ca="1">IF(ISBLANK('Udregning af resultater'!BK71),"",'Udregning af resultater'!BK71)</f>
        <v/>
      </c>
      <c r="C39" s="146" t="str">
        <f ca="1">IF(ISTEXT('Udregning af resultater'!BL71),"",'Udregning af resultater'!BL71)</f>
        <v/>
      </c>
      <c r="D39" s="121" t="str">
        <f ca="1">IF(ISTEXT('Udregning af resultater'!BM71),"",'Udregning af resultater'!BM71)</f>
        <v/>
      </c>
      <c r="E39" s="122"/>
    </row>
    <row r="40" spans="1:5" x14ac:dyDescent="0.3">
      <c r="A40" s="147" t="str">
        <f ca="1">IF(ISTEXT('Udregning af resultater'!BJ72),"",'Udregning af resultater'!BJ72)</f>
        <v/>
      </c>
      <c r="B40" s="123" t="str">
        <f ca="1">IF(ISBLANK('Udregning af resultater'!BK72),"",'Udregning af resultater'!BK72)</f>
        <v/>
      </c>
      <c r="C40" s="146" t="str">
        <f ca="1">IF(ISTEXT('Udregning af resultater'!BL72),"",'Udregning af resultater'!BL72)</f>
        <v/>
      </c>
      <c r="D40" s="121" t="str">
        <f ca="1">IF(ISTEXT('Udregning af resultater'!BM72),"",'Udregning af resultater'!BM72)</f>
        <v/>
      </c>
      <c r="E40" s="122"/>
    </row>
    <row r="41" spans="1:5" x14ac:dyDescent="0.3">
      <c r="A41" s="147" t="str">
        <f ca="1">IF(ISTEXT('Udregning af resultater'!BJ73),"",'Udregning af resultater'!BJ73)</f>
        <v/>
      </c>
      <c r="B41" s="123" t="str">
        <f ca="1">IF(ISBLANK('Udregning af resultater'!BK73),"",'Udregning af resultater'!BK73)</f>
        <v/>
      </c>
      <c r="C41" s="146" t="str">
        <f ca="1">IF(ISTEXT('Udregning af resultater'!BL73),"",'Udregning af resultater'!BL73)</f>
        <v/>
      </c>
      <c r="D41" s="121" t="str">
        <f ca="1">IF(ISTEXT('Udregning af resultater'!BM73),"",'Udregning af resultater'!BM73)</f>
        <v/>
      </c>
      <c r="E41" s="122"/>
    </row>
    <row r="42" spans="1:5" x14ac:dyDescent="0.3">
      <c r="A42" s="147" t="str">
        <f ca="1">IF(ISTEXT('Udregning af resultater'!BJ74),"",'Udregning af resultater'!BJ74)</f>
        <v/>
      </c>
      <c r="B42" s="123" t="str">
        <f ca="1">IF(ISBLANK('Udregning af resultater'!BK74),"",'Udregning af resultater'!BK74)</f>
        <v/>
      </c>
      <c r="C42" s="146" t="str">
        <f ca="1">IF(ISTEXT('Udregning af resultater'!BL74),"",'Udregning af resultater'!BL74)</f>
        <v/>
      </c>
      <c r="D42" s="121" t="str">
        <f ca="1">IF(ISTEXT('Udregning af resultater'!BM74),"",'Udregning af resultater'!BM74)</f>
        <v/>
      </c>
      <c r="E42" s="122"/>
    </row>
    <row r="43" spans="1:5" x14ac:dyDescent="0.3">
      <c r="A43" s="147" t="str">
        <f ca="1">IF(ISTEXT('Udregning af resultater'!BJ75),"",'Udregning af resultater'!BJ75)</f>
        <v/>
      </c>
      <c r="B43" s="123" t="str">
        <f ca="1">IF(ISBLANK('Udregning af resultater'!BK75),"",'Udregning af resultater'!BK75)</f>
        <v/>
      </c>
      <c r="C43" s="146" t="str">
        <f ca="1">IF(ISTEXT('Udregning af resultater'!BL75),"",'Udregning af resultater'!BL75)</f>
        <v/>
      </c>
      <c r="D43" s="121" t="str">
        <f ca="1">IF(ISTEXT('Udregning af resultater'!BM75),"",'Udregning af resultater'!BM75)</f>
        <v/>
      </c>
      <c r="E43" s="122"/>
    </row>
    <row r="44" spans="1:5" x14ac:dyDescent="0.3">
      <c r="A44" s="147" t="str">
        <f ca="1">IF(ISTEXT('Udregning af resultater'!BJ76),"",'Udregning af resultater'!BJ76)</f>
        <v/>
      </c>
      <c r="B44" s="123" t="str">
        <f ca="1">IF(ISBLANK('Udregning af resultater'!BK76),"",'Udregning af resultater'!BK76)</f>
        <v/>
      </c>
      <c r="C44" s="146" t="str">
        <f ca="1">IF(ISTEXT('Udregning af resultater'!BL76),"",'Udregning af resultater'!BL76)</f>
        <v/>
      </c>
      <c r="D44" s="121" t="str">
        <f ca="1">IF(ISTEXT('Udregning af resultater'!BM76),"",'Udregning af resultater'!BM76)</f>
        <v/>
      </c>
      <c r="E44" s="122"/>
    </row>
    <row r="45" spans="1:5" x14ac:dyDescent="0.3">
      <c r="A45" s="147" t="str">
        <f ca="1">IF(ISTEXT('Udregning af resultater'!BJ77),"",'Udregning af resultater'!BJ77)</f>
        <v/>
      </c>
      <c r="B45" s="123" t="str">
        <f ca="1">IF(ISBLANK('Udregning af resultater'!BK77),"",'Udregning af resultater'!BK77)</f>
        <v/>
      </c>
      <c r="C45" s="146" t="str">
        <f ca="1">IF(ISTEXT('Udregning af resultater'!BL77),"",'Udregning af resultater'!BL77)</f>
        <v/>
      </c>
      <c r="D45" s="121" t="str">
        <f ca="1">IF(ISTEXT('Udregning af resultater'!BM77),"",'Udregning af resultater'!BM77)</f>
        <v/>
      </c>
      <c r="E45" s="122"/>
    </row>
    <row r="46" spans="1:5" x14ac:dyDescent="0.3">
      <c r="A46" s="147" t="str">
        <f ca="1">IF(ISTEXT('Udregning af resultater'!BJ78),"",'Udregning af resultater'!BJ78)</f>
        <v/>
      </c>
      <c r="B46" s="123" t="str">
        <f ca="1">IF(ISBLANK('Udregning af resultater'!BK78),"",'Udregning af resultater'!BK78)</f>
        <v/>
      </c>
      <c r="C46" s="146" t="str">
        <f ca="1">IF(ISTEXT('Udregning af resultater'!BL78),"",'Udregning af resultater'!BL78)</f>
        <v/>
      </c>
      <c r="D46" s="121" t="str">
        <f ca="1">IF(ISTEXT('Udregning af resultater'!BM78),"",'Udregning af resultater'!BM78)</f>
        <v/>
      </c>
      <c r="E46" s="122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59" t="s">
        <v>31</v>
      </c>
      <c r="B1" s="359"/>
      <c r="C1" s="131"/>
      <c r="D1" s="132" t="s">
        <v>12</v>
      </c>
      <c r="E1" s="133"/>
      <c r="F1" s="134" t="str">
        <f>IF(ISBLANK(Hovedmenu!B14),"",Hovedmenu!B14)</f>
        <v/>
      </c>
      <c r="G1" s="135"/>
      <c r="H1" s="135"/>
      <c r="I1" s="135"/>
    </row>
    <row r="2" spans="1:9" ht="22.8" x14ac:dyDescent="0.4">
      <c r="A2" s="203"/>
      <c r="B2" s="203"/>
      <c r="C2" s="131"/>
      <c r="D2" s="132" t="s">
        <v>23</v>
      </c>
      <c r="E2" s="136"/>
      <c r="F2" s="137" t="str">
        <f>IF(ISBLANK(Hovedmenu!E14),"",Hovedmenu!E14)</f>
        <v/>
      </c>
      <c r="G2" s="135"/>
      <c r="H2" s="135"/>
      <c r="I2" s="135"/>
    </row>
    <row r="3" spans="1:9" ht="22.8" x14ac:dyDescent="0.4">
      <c r="A3" s="204" t="s">
        <v>90</v>
      </c>
      <c r="B3" s="204"/>
      <c r="C3" s="131"/>
      <c r="D3" s="132" t="s">
        <v>22</v>
      </c>
      <c r="E3" s="136"/>
      <c r="F3" s="360" t="str">
        <f>IF(ISBLANK(Hovedmenu!H14),"",Hovedmenu!H14)</f>
        <v/>
      </c>
      <c r="G3" s="361"/>
      <c r="H3" s="135"/>
      <c r="I3" s="135"/>
    </row>
    <row r="4" spans="1:9" ht="15.6" x14ac:dyDescent="0.3">
      <c r="A4" s="138"/>
      <c r="B4" s="138"/>
      <c r="C4" s="131"/>
      <c r="D4" s="135"/>
      <c r="E4" s="135"/>
      <c r="F4" s="139"/>
      <c r="G4" s="135"/>
      <c r="H4" s="135"/>
      <c r="I4" s="135"/>
    </row>
    <row r="5" spans="1:9" ht="15" thickBot="1" x14ac:dyDescent="0.35">
      <c r="A5" s="140"/>
      <c r="B5" s="140"/>
      <c r="C5" s="140"/>
      <c r="D5" s="141" t="s">
        <v>53</v>
      </c>
      <c r="E5" s="139"/>
      <c r="F5" s="142"/>
      <c r="G5" s="142"/>
      <c r="H5" s="142"/>
      <c r="I5" s="142"/>
    </row>
    <row r="6" spans="1:9" x14ac:dyDescent="0.3">
      <c r="A6" s="140"/>
      <c r="B6" s="140"/>
      <c r="C6" s="140"/>
      <c r="D6" s="139"/>
      <c r="E6" s="139"/>
      <c r="F6" s="362" t="str">
        <f>IF(ISBLANK(Hovedmenu!F16),"",Hovedmenu!F16)</f>
        <v/>
      </c>
      <c r="G6" s="362"/>
      <c r="H6" s="362"/>
      <c r="I6" s="362"/>
    </row>
    <row r="7" spans="1:9" x14ac:dyDescent="0.3">
      <c r="A7" s="140"/>
      <c r="B7" s="140"/>
      <c r="C7" s="140"/>
      <c r="D7" s="139"/>
      <c r="E7" s="139"/>
      <c r="F7" s="139"/>
      <c r="G7" s="139"/>
      <c r="H7" s="3"/>
      <c r="I7" s="139"/>
    </row>
    <row r="8" spans="1:9" x14ac:dyDescent="0.3">
      <c r="A8" s="140"/>
      <c r="B8" s="140"/>
      <c r="C8" s="140"/>
      <c r="D8" s="139"/>
      <c r="E8" s="139"/>
      <c r="F8" s="139"/>
      <c r="G8" s="139"/>
      <c r="H8" s="139"/>
      <c r="I8" s="139"/>
    </row>
    <row r="9" spans="1:9" x14ac:dyDescent="0.3">
      <c r="A9" s="140"/>
      <c r="B9" s="140"/>
      <c r="C9" s="140"/>
      <c r="D9" s="139"/>
      <c r="E9" s="139"/>
      <c r="F9" s="139"/>
      <c r="G9" s="139"/>
      <c r="H9" s="139"/>
      <c r="I9" s="139"/>
    </row>
    <row r="10" spans="1:9" ht="84" x14ac:dyDescent="0.3">
      <c r="A10" s="143" t="s">
        <v>6</v>
      </c>
      <c r="B10" s="144" t="s">
        <v>7</v>
      </c>
      <c r="C10" s="143" t="s">
        <v>8</v>
      </c>
      <c r="D10" s="143" t="s">
        <v>91</v>
      </c>
      <c r="E10" s="143" t="s">
        <v>145</v>
      </c>
      <c r="F10" s="143" t="s">
        <v>92</v>
      </c>
      <c r="G10" s="143" t="s">
        <v>146</v>
      </c>
      <c r="H10" s="143" t="s">
        <v>93</v>
      </c>
      <c r="I10" s="143" t="s">
        <v>94</v>
      </c>
    </row>
    <row r="11" spans="1:9" ht="14.25" customHeight="1" x14ac:dyDescent="0.3">
      <c r="A11" s="148" t="str">
        <f ca="1">IF(ISERROR('Udregning af resultater'!BW3),"",'Udregning af resultater'!BW3)</f>
        <v/>
      </c>
      <c r="B11" s="232" t="str">
        <f ca="1">IF(ISERROR('Udregning af resultater'!BX3),"",'Udregning af resultater'!BX3)</f>
        <v/>
      </c>
      <c r="C11" s="145" t="str">
        <f ca="1">IF(ISERROR('Udregning af resultater'!CC3),"",'Udregning af resultater'!CC3)</f>
        <v/>
      </c>
      <c r="D11" s="145" t="str">
        <f ca="1">IF(ISERROR('Udregning af resultater'!BY3),"",'Udregning af resultater'!BY3)</f>
        <v/>
      </c>
      <c r="E11" s="145" t="str">
        <f ca="1">IF(ISERROR('Udregning af resultater'!BZ3),"",'Udregning af resultater'!BZ3)</f>
        <v/>
      </c>
      <c r="F11" s="145" t="str">
        <f ca="1">IF(ISERROR('Udregning af resultater'!CA3),"",'Udregning af resultater'!CA3)</f>
        <v/>
      </c>
      <c r="G11" s="145" t="str">
        <f ca="1">IF(ISTEXT('Udregning af resultater'!CB3),"",'Udregning af resultater'!CB3)</f>
        <v/>
      </c>
      <c r="H11" s="233" t="str">
        <f ca="1">IFERROR(D11+F11,"")</f>
        <v/>
      </c>
      <c r="I11" s="145" t="str">
        <f ca="1">IF(ISNUMBER(H11),1,"")</f>
        <v/>
      </c>
    </row>
    <row r="12" spans="1:9" ht="14.25" customHeight="1" x14ac:dyDescent="0.3">
      <c r="A12" s="148" t="str">
        <f ca="1">IF(ISERROR('Udregning af resultater'!BW4),"",'Udregning af resultater'!BW4)</f>
        <v/>
      </c>
      <c r="B12" s="232" t="str">
        <f ca="1">IF(ISERROR('Udregning af resultater'!BX4),"",'Udregning af resultater'!BX4)</f>
        <v/>
      </c>
      <c r="C12" s="145" t="str">
        <f ca="1">IF(ISERROR('Udregning af resultater'!CC4),"",'Udregning af resultater'!CC4)</f>
        <v/>
      </c>
      <c r="D12" s="145" t="str">
        <f ca="1">IF(ISERROR('Udregning af resultater'!BY4),"",'Udregning af resultater'!BY4)</f>
        <v/>
      </c>
      <c r="E12" s="145" t="str">
        <f ca="1">IF(ISERROR('Udregning af resultater'!BZ4),"",'Udregning af resultater'!BZ4)</f>
        <v/>
      </c>
      <c r="F12" s="145" t="str">
        <f ca="1">IF(ISERROR('Udregning af resultater'!CA4),"",'Udregning af resultater'!CA4)</f>
        <v/>
      </c>
      <c r="G12" s="145" t="str">
        <f ca="1">IF(ISTEXT('Udregning af resultater'!CB4),"",'Udregning af resultater'!CB4)</f>
        <v/>
      </c>
      <c r="H12" s="233" t="str">
        <f t="shared" ref="H12:H46" ca="1" si="0">IFERROR(D12+F12,"")</f>
        <v/>
      </c>
      <c r="I12" s="145" t="str">
        <f ca="1">IF(ISNUMBER(H12),I11+1,"")</f>
        <v/>
      </c>
    </row>
    <row r="13" spans="1:9" ht="14.25" customHeight="1" x14ac:dyDescent="0.3">
      <c r="A13" s="148" t="str">
        <f ca="1">IF(ISERROR('Udregning af resultater'!BW5),"",'Udregning af resultater'!BW5)</f>
        <v/>
      </c>
      <c r="B13" s="232" t="str">
        <f ca="1">IF(ISERROR('Udregning af resultater'!BX5),"",'Udregning af resultater'!BX5)</f>
        <v/>
      </c>
      <c r="C13" s="145" t="str">
        <f ca="1">IF(ISERROR('Udregning af resultater'!CC5),"",'Udregning af resultater'!CC5)</f>
        <v/>
      </c>
      <c r="D13" s="145" t="str">
        <f ca="1">IF(ISERROR('Udregning af resultater'!BY5),"",'Udregning af resultater'!BY5)</f>
        <v/>
      </c>
      <c r="E13" s="145" t="str">
        <f ca="1">IF(ISERROR('Udregning af resultater'!BZ5),"",'Udregning af resultater'!BZ5)</f>
        <v/>
      </c>
      <c r="F13" s="145" t="str">
        <f ca="1">IF(ISERROR('Udregning af resultater'!CA5),"",'Udregning af resultater'!CA5)</f>
        <v/>
      </c>
      <c r="G13" s="145" t="str">
        <f ca="1">IF(ISTEXT('Udregning af resultater'!CB5),"",'Udregning af resultater'!CB5)</f>
        <v/>
      </c>
      <c r="H13" s="233" t="str">
        <f t="shared" ca="1" si="0"/>
        <v/>
      </c>
      <c r="I13" s="145" t="str">
        <f t="shared" ref="I13:I46" ca="1" si="1">IF(ISNUMBER(H13),I12+1,"")</f>
        <v/>
      </c>
    </row>
    <row r="14" spans="1:9" ht="14.25" customHeight="1" x14ac:dyDescent="0.3">
      <c r="A14" s="148" t="str">
        <f ca="1">IF(ISERROR('Udregning af resultater'!BW6),"",'Udregning af resultater'!BW6)</f>
        <v/>
      </c>
      <c r="B14" s="232" t="str">
        <f ca="1">IF(ISERROR('Udregning af resultater'!BX6),"",'Udregning af resultater'!BX6)</f>
        <v/>
      </c>
      <c r="C14" s="145" t="str">
        <f ca="1">IF(ISERROR('Udregning af resultater'!CC6),"",'Udregning af resultater'!CC6)</f>
        <v/>
      </c>
      <c r="D14" s="145" t="str">
        <f ca="1">IF(ISERROR('Udregning af resultater'!BY6),"",'Udregning af resultater'!BY6)</f>
        <v/>
      </c>
      <c r="E14" s="145" t="str">
        <f ca="1">IF(ISERROR('Udregning af resultater'!BZ6),"",'Udregning af resultater'!BZ6)</f>
        <v/>
      </c>
      <c r="F14" s="145" t="str">
        <f ca="1">IF(ISERROR('Udregning af resultater'!CA6),"",'Udregning af resultater'!CA6)</f>
        <v/>
      </c>
      <c r="G14" s="145" t="str">
        <f ca="1">IF(ISTEXT('Udregning af resultater'!CB6),"",'Udregning af resultater'!CB6)</f>
        <v/>
      </c>
      <c r="H14" s="233" t="str">
        <f t="shared" ca="1" si="0"/>
        <v/>
      </c>
      <c r="I14" s="145" t="str">
        <f t="shared" ca="1" si="1"/>
        <v/>
      </c>
    </row>
    <row r="15" spans="1:9" ht="14.25" customHeight="1" x14ac:dyDescent="0.3">
      <c r="A15" s="148" t="str">
        <f ca="1">IF(ISERROR('Udregning af resultater'!BW7),"",'Udregning af resultater'!BW7)</f>
        <v/>
      </c>
      <c r="B15" s="232" t="str">
        <f ca="1">IF(ISERROR('Udregning af resultater'!BX7),"",'Udregning af resultater'!BX7)</f>
        <v/>
      </c>
      <c r="C15" s="145" t="str">
        <f ca="1">IF(ISERROR('Udregning af resultater'!CC7),"",'Udregning af resultater'!CC7)</f>
        <v/>
      </c>
      <c r="D15" s="145" t="str">
        <f ca="1">IF(ISERROR('Udregning af resultater'!BY7),"",'Udregning af resultater'!BY7)</f>
        <v/>
      </c>
      <c r="E15" s="145" t="str">
        <f ca="1">IF(ISERROR('Udregning af resultater'!BZ7),"",'Udregning af resultater'!BZ7)</f>
        <v/>
      </c>
      <c r="F15" s="145" t="str">
        <f ca="1">IF(ISERROR('Udregning af resultater'!CA7),"",'Udregning af resultater'!CA7)</f>
        <v/>
      </c>
      <c r="G15" s="145" t="str">
        <f ca="1">IF(ISTEXT('Udregning af resultater'!CB7),"",'Udregning af resultater'!CB7)</f>
        <v/>
      </c>
      <c r="H15" s="233" t="str">
        <f t="shared" ca="1" si="0"/>
        <v/>
      </c>
      <c r="I15" s="145" t="str">
        <f t="shared" ca="1" si="1"/>
        <v/>
      </c>
    </row>
    <row r="16" spans="1:9" ht="14.25" customHeight="1" x14ac:dyDescent="0.3">
      <c r="A16" s="148" t="str">
        <f ca="1">IF(ISERROR('Udregning af resultater'!BW8),"",'Udregning af resultater'!BW8)</f>
        <v/>
      </c>
      <c r="B16" s="232" t="str">
        <f ca="1">IF(ISERROR('Udregning af resultater'!BX8),"",'Udregning af resultater'!BX8)</f>
        <v/>
      </c>
      <c r="C16" s="145" t="str">
        <f ca="1">IF(ISERROR('Udregning af resultater'!CC8),"",'Udregning af resultater'!CC8)</f>
        <v/>
      </c>
      <c r="D16" s="145" t="str">
        <f ca="1">IF(ISERROR('Udregning af resultater'!BY8),"",'Udregning af resultater'!BY8)</f>
        <v/>
      </c>
      <c r="E16" s="145" t="str">
        <f ca="1">IF(ISERROR('Udregning af resultater'!BZ8),"",'Udregning af resultater'!BZ8)</f>
        <v/>
      </c>
      <c r="F16" s="145" t="str">
        <f ca="1">IF(ISERROR('Udregning af resultater'!CA8),"",'Udregning af resultater'!CA8)</f>
        <v/>
      </c>
      <c r="G16" s="145" t="str">
        <f ca="1">IF(ISTEXT('Udregning af resultater'!CB8),"",'Udregning af resultater'!CB8)</f>
        <v/>
      </c>
      <c r="H16" s="233" t="str">
        <f t="shared" ca="1" si="0"/>
        <v/>
      </c>
      <c r="I16" s="145" t="str">
        <f t="shared" ca="1" si="1"/>
        <v/>
      </c>
    </row>
    <row r="17" spans="1:9" ht="14.25" customHeight="1" x14ac:dyDescent="0.3">
      <c r="A17" s="148" t="str">
        <f ca="1">IF(ISERROR('Udregning af resultater'!BW9),"",'Udregning af resultater'!BW9)</f>
        <v/>
      </c>
      <c r="B17" s="232" t="str">
        <f ca="1">IF(ISERROR('Udregning af resultater'!BX9),"",'Udregning af resultater'!BX9)</f>
        <v/>
      </c>
      <c r="C17" s="145" t="str">
        <f ca="1">IF(ISERROR('Udregning af resultater'!CC9),"",'Udregning af resultater'!CC9)</f>
        <v/>
      </c>
      <c r="D17" s="145" t="str">
        <f ca="1">IF(ISERROR('Udregning af resultater'!BY9),"",'Udregning af resultater'!BY9)</f>
        <v/>
      </c>
      <c r="E17" s="145" t="str">
        <f ca="1">IF(ISERROR('Udregning af resultater'!BZ9),"",'Udregning af resultater'!BZ9)</f>
        <v/>
      </c>
      <c r="F17" s="145" t="str">
        <f ca="1">IF(ISERROR('Udregning af resultater'!CA9),"",'Udregning af resultater'!CA9)</f>
        <v/>
      </c>
      <c r="G17" s="145" t="str">
        <f ca="1">IF(ISTEXT('Udregning af resultater'!CB9),"",'Udregning af resultater'!CB9)</f>
        <v/>
      </c>
      <c r="H17" s="233" t="str">
        <f t="shared" ca="1" si="0"/>
        <v/>
      </c>
      <c r="I17" s="145" t="str">
        <f t="shared" ca="1" si="1"/>
        <v/>
      </c>
    </row>
    <row r="18" spans="1:9" ht="14.25" customHeight="1" x14ac:dyDescent="0.3">
      <c r="A18" s="148" t="str">
        <f ca="1">IF(ISERROR('Udregning af resultater'!BW10),"",'Udregning af resultater'!BW10)</f>
        <v/>
      </c>
      <c r="B18" s="232" t="str">
        <f ca="1">IF(ISERROR('Udregning af resultater'!BX10),"",'Udregning af resultater'!BX10)</f>
        <v/>
      </c>
      <c r="C18" s="145" t="str">
        <f ca="1">IF(ISERROR('Udregning af resultater'!CC10),"",'Udregning af resultater'!CC10)</f>
        <v/>
      </c>
      <c r="D18" s="145" t="str">
        <f ca="1">IF(ISERROR('Udregning af resultater'!BY10),"",'Udregning af resultater'!BY10)</f>
        <v/>
      </c>
      <c r="E18" s="145" t="str">
        <f ca="1">IF(ISERROR('Udregning af resultater'!BZ10),"",'Udregning af resultater'!BZ10)</f>
        <v/>
      </c>
      <c r="F18" s="145" t="str">
        <f ca="1">IF(ISERROR('Udregning af resultater'!CA10),"",'Udregning af resultater'!CA10)</f>
        <v/>
      </c>
      <c r="G18" s="145" t="str">
        <f ca="1">IF(ISTEXT('Udregning af resultater'!CB10),"",'Udregning af resultater'!CB10)</f>
        <v/>
      </c>
      <c r="H18" s="233" t="str">
        <f t="shared" ca="1" si="0"/>
        <v/>
      </c>
      <c r="I18" s="145" t="str">
        <f t="shared" ca="1" si="1"/>
        <v/>
      </c>
    </row>
    <row r="19" spans="1:9" ht="14.25" customHeight="1" x14ac:dyDescent="0.3">
      <c r="A19" s="148" t="str">
        <f ca="1">IF(ISERROR('Udregning af resultater'!BW11),"",'Udregning af resultater'!BW11)</f>
        <v/>
      </c>
      <c r="B19" s="232" t="str">
        <f ca="1">IF(ISERROR('Udregning af resultater'!BX11),"",'Udregning af resultater'!BX11)</f>
        <v/>
      </c>
      <c r="C19" s="145" t="str">
        <f ca="1">IF(ISERROR('Udregning af resultater'!CC11),"",'Udregning af resultater'!CC11)</f>
        <v/>
      </c>
      <c r="D19" s="145" t="str">
        <f ca="1">IF(ISERROR('Udregning af resultater'!BY11),"",'Udregning af resultater'!BY11)</f>
        <v/>
      </c>
      <c r="E19" s="145" t="str">
        <f ca="1">IF(ISERROR('Udregning af resultater'!BZ11),"",'Udregning af resultater'!BZ11)</f>
        <v/>
      </c>
      <c r="F19" s="145" t="str">
        <f ca="1">IF(ISERROR('Udregning af resultater'!CA11),"",'Udregning af resultater'!CA11)</f>
        <v/>
      </c>
      <c r="G19" s="145" t="str">
        <f ca="1">IF(ISTEXT('Udregning af resultater'!CB11),"",'Udregning af resultater'!CB11)</f>
        <v/>
      </c>
      <c r="H19" s="233" t="str">
        <f t="shared" ca="1" si="0"/>
        <v/>
      </c>
      <c r="I19" s="145" t="str">
        <f t="shared" ca="1" si="1"/>
        <v/>
      </c>
    </row>
    <row r="20" spans="1:9" ht="14.25" customHeight="1" x14ac:dyDescent="0.3">
      <c r="A20" s="148" t="str">
        <f ca="1">IF(ISERROR('Udregning af resultater'!BW12),"",'Udregning af resultater'!BW12)</f>
        <v/>
      </c>
      <c r="B20" s="232" t="str">
        <f ca="1">IF(ISERROR('Udregning af resultater'!BX12),"",'Udregning af resultater'!BX12)</f>
        <v/>
      </c>
      <c r="C20" s="145" t="str">
        <f ca="1">IF(ISERROR('Udregning af resultater'!CC12),"",'Udregning af resultater'!CC12)</f>
        <v/>
      </c>
      <c r="D20" s="145" t="str">
        <f ca="1">IF(ISERROR('Udregning af resultater'!BY12),"",'Udregning af resultater'!BY12)</f>
        <v/>
      </c>
      <c r="E20" s="145" t="str">
        <f ca="1">IF(ISERROR('Udregning af resultater'!BZ12),"",'Udregning af resultater'!BZ12)</f>
        <v/>
      </c>
      <c r="F20" s="145" t="str">
        <f ca="1">IF(ISERROR('Udregning af resultater'!CA12),"",'Udregning af resultater'!CA12)</f>
        <v/>
      </c>
      <c r="G20" s="145" t="str">
        <f ca="1">IF(ISTEXT('Udregning af resultater'!CB12),"",'Udregning af resultater'!CB12)</f>
        <v/>
      </c>
      <c r="H20" s="233" t="str">
        <f t="shared" ca="1" si="0"/>
        <v/>
      </c>
      <c r="I20" s="145" t="str">
        <f t="shared" ca="1" si="1"/>
        <v/>
      </c>
    </row>
    <row r="21" spans="1:9" ht="14.25" customHeight="1" x14ac:dyDescent="0.3">
      <c r="A21" s="148" t="str">
        <f ca="1">IF(ISERROR('Udregning af resultater'!BW13),"",'Udregning af resultater'!BW13)</f>
        <v/>
      </c>
      <c r="B21" s="232" t="str">
        <f ca="1">IF(ISERROR('Udregning af resultater'!BX13),"",'Udregning af resultater'!BX13)</f>
        <v/>
      </c>
      <c r="C21" s="145" t="str">
        <f ca="1">IF(ISERROR('Udregning af resultater'!CC13),"",'Udregning af resultater'!CC13)</f>
        <v/>
      </c>
      <c r="D21" s="145" t="str">
        <f ca="1">IF(ISERROR('Udregning af resultater'!BY13),"",'Udregning af resultater'!BY13)</f>
        <v/>
      </c>
      <c r="E21" s="145" t="str">
        <f ca="1">IF(ISERROR('Udregning af resultater'!BZ13),"",'Udregning af resultater'!BZ13)</f>
        <v/>
      </c>
      <c r="F21" s="145" t="str">
        <f ca="1">IF(ISERROR('Udregning af resultater'!CA13),"",'Udregning af resultater'!CA13)</f>
        <v/>
      </c>
      <c r="G21" s="145" t="str">
        <f ca="1">IF(ISTEXT('Udregning af resultater'!CB13),"",'Udregning af resultater'!CB13)</f>
        <v/>
      </c>
      <c r="H21" s="233" t="str">
        <f t="shared" ca="1" si="0"/>
        <v/>
      </c>
      <c r="I21" s="145" t="str">
        <f t="shared" ca="1" si="1"/>
        <v/>
      </c>
    </row>
    <row r="22" spans="1:9" ht="14.25" customHeight="1" x14ac:dyDescent="0.3">
      <c r="A22" s="148" t="str">
        <f ca="1">IF(ISERROR('Udregning af resultater'!BW14),"",'Udregning af resultater'!BW14)</f>
        <v/>
      </c>
      <c r="B22" s="232" t="str">
        <f ca="1">IF(ISERROR('Udregning af resultater'!BX14),"",'Udregning af resultater'!BX14)</f>
        <v/>
      </c>
      <c r="C22" s="145" t="str">
        <f ca="1">IF(ISERROR('Udregning af resultater'!CC14),"",'Udregning af resultater'!CC14)</f>
        <v/>
      </c>
      <c r="D22" s="145" t="str">
        <f ca="1">IF(ISERROR('Udregning af resultater'!BY14),"",'Udregning af resultater'!BY14)</f>
        <v/>
      </c>
      <c r="E22" s="145" t="str">
        <f ca="1">IF(ISERROR('Udregning af resultater'!BZ14),"",'Udregning af resultater'!BZ14)</f>
        <v/>
      </c>
      <c r="F22" s="145" t="str">
        <f ca="1">IF(ISERROR('Udregning af resultater'!CA14),"",'Udregning af resultater'!CA14)</f>
        <v/>
      </c>
      <c r="G22" s="145" t="str">
        <f ca="1">IF(ISTEXT('Udregning af resultater'!CB14),"",'Udregning af resultater'!CB14)</f>
        <v/>
      </c>
      <c r="H22" s="233" t="str">
        <f t="shared" ca="1" si="0"/>
        <v/>
      </c>
      <c r="I22" s="145" t="str">
        <f t="shared" ca="1" si="1"/>
        <v/>
      </c>
    </row>
    <row r="23" spans="1:9" ht="14.25" customHeight="1" x14ac:dyDescent="0.3">
      <c r="A23" s="148" t="str">
        <f ca="1">IF(ISERROR('Udregning af resultater'!BW15),"",'Udregning af resultater'!BW15)</f>
        <v/>
      </c>
      <c r="B23" s="232" t="str">
        <f ca="1">IF(ISERROR('Udregning af resultater'!BX15),"",'Udregning af resultater'!BX15)</f>
        <v/>
      </c>
      <c r="C23" s="145" t="str">
        <f ca="1">IF(ISERROR('Udregning af resultater'!CC15),"",'Udregning af resultater'!CC15)</f>
        <v/>
      </c>
      <c r="D23" s="145" t="str">
        <f ca="1">IF(ISERROR('Udregning af resultater'!BY15),"",'Udregning af resultater'!BY15)</f>
        <v/>
      </c>
      <c r="E23" s="145" t="str">
        <f ca="1">IF(ISERROR('Udregning af resultater'!BZ15),"",'Udregning af resultater'!BZ15)</f>
        <v/>
      </c>
      <c r="F23" s="145" t="str">
        <f ca="1">IF(ISERROR('Udregning af resultater'!CA15),"",'Udregning af resultater'!CA15)</f>
        <v/>
      </c>
      <c r="G23" s="145" t="str">
        <f ca="1">IF(ISTEXT('Udregning af resultater'!CB15),"",'Udregning af resultater'!CB15)</f>
        <v/>
      </c>
      <c r="H23" s="233" t="str">
        <f t="shared" ca="1" si="0"/>
        <v/>
      </c>
      <c r="I23" s="145" t="str">
        <f t="shared" ca="1" si="1"/>
        <v/>
      </c>
    </row>
    <row r="24" spans="1:9" ht="14.25" customHeight="1" x14ac:dyDescent="0.3">
      <c r="A24" s="148" t="str">
        <f ca="1">IF(ISERROR('Udregning af resultater'!BW16),"",'Udregning af resultater'!BW16)</f>
        <v/>
      </c>
      <c r="B24" s="232" t="str">
        <f ca="1">IF(ISERROR('Udregning af resultater'!BX16),"",'Udregning af resultater'!BX16)</f>
        <v/>
      </c>
      <c r="C24" s="145" t="str">
        <f ca="1">IF(ISERROR('Udregning af resultater'!CC16),"",'Udregning af resultater'!CC16)</f>
        <v/>
      </c>
      <c r="D24" s="145" t="str">
        <f ca="1">IF(ISERROR('Udregning af resultater'!BY16),"",'Udregning af resultater'!BY16)</f>
        <v/>
      </c>
      <c r="E24" s="145" t="str">
        <f ca="1">IF(ISERROR('Udregning af resultater'!BZ16),"",'Udregning af resultater'!BZ16)</f>
        <v/>
      </c>
      <c r="F24" s="145" t="str">
        <f ca="1">IF(ISERROR('Udregning af resultater'!CA16),"",'Udregning af resultater'!CA16)</f>
        <v/>
      </c>
      <c r="G24" s="145" t="str">
        <f ca="1">IF(ISTEXT('Udregning af resultater'!CB16),"",'Udregning af resultater'!CB16)</f>
        <v/>
      </c>
      <c r="H24" s="233" t="str">
        <f t="shared" ca="1" si="0"/>
        <v/>
      </c>
      <c r="I24" s="145" t="str">
        <f t="shared" ca="1" si="1"/>
        <v/>
      </c>
    </row>
    <row r="25" spans="1:9" ht="14.25" customHeight="1" x14ac:dyDescent="0.3">
      <c r="A25" s="148" t="str">
        <f ca="1">IF(ISERROR('Udregning af resultater'!BW17),"",'Udregning af resultater'!BW17)</f>
        <v/>
      </c>
      <c r="B25" s="232" t="str">
        <f ca="1">IF(ISERROR('Udregning af resultater'!BX17),"",'Udregning af resultater'!BX17)</f>
        <v/>
      </c>
      <c r="C25" s="145" t="str">
        <f ca="1">IF(ISERROR('Udregning af resultater'!CC17),"",'Udregning af resultater'!CC17)</f>
        <v/>
      </c>
      <c r="D25" s="145" t="str">
        <f ca="1">IF(ISERROR('Udregning af resultater'!BY17),"",'Udregning af resultater'!BY17)</f>
        <v/>
      </c>
      <c r="E25" s="145" t="str">
        <f ca="1">IF(ISERROR('Udregning af resultater'!BZ17),"",'Udregning af resultater'!BZ17)</f>
        <v/>
      </c>
      <c r="F25" s="145" t="str">
        <f ca="1">IF(ISERROR('Udregning af resultater'!CA17),"",'Udregning af resultater'!CA17)</f>
        <v/>
      </c>
      <c r="G25" s="145" t="str">
        <f ca="1">IF(ISTEXT('Udregning af resultater'!CB17),"",'Udregning af resultater'!CB17)</f>
        <v/>
      </c>
      <c r="H25" s="233" t="str">
        <f t="shared" ca="1" si="0"/>
        <v/>
      </c>
      <c r="I25" s="145" t="str">
        <f t="shared" ca="1" si="1"/>
        <v/>
      </c>
    </row>
    <row r="26" spans="1:9" ht="14.25" customHeight="1" x14ac:dyDescent="0.3">
      <c r="A26" s="148" t="str">
        <f ca="1">IF(ISERROR('Udregning af resultater'!BW18),"",'Udregning af resultater'!BW18)</f>
        <v/>
      </c>
      <c r="B26" s="232" t="str">
        <f ca="1">IF(ISERROR('Udregning af resultater'!BX18),"",'Udregning af resultater'!BX18)</f>
        <v/>
      </c>
      <c r="C26" s="145" t="str">
        <f ca="1">IF(ISERROR('Udregning af resultater'!CC18),"",'Udregning af resultater'!CC18)</f>
        <v/>
      </c>
      <c r="D26" s="145" t="str">
        <f ca="1">IF(ISERROR('Udregning af resultater'!BY18),"",'Udregning af resultater'!BY18)</f>
        <v/>
      </c>
      <c r="E26" s="145" t="str">
        <f ca="1">IF(ISERROR('Udregning af resultater'!BZ18),"",'Udregning af resultater'!BZ18)</f>
        <v/>
      </c>
      <c r="F26" s="145" t="str">
        <f ca="1">IF(ISERROR('Udregning af resultater'!CA18),"",'Udregning af resultater'!CA18)</f>
        <v/>
      </c>
      <c r="G26" s="145" t="str">
        <f ca="1">IF(ISTEXT('Udregning af resultater'!CB18),"",'Udregning af resultater'!CB18)</f>
        <v/>
      </c>
      <c r="H26" s="233" t="str">
        <f t="shared" ca="1" si="0"/>
        <v/>
      </c>
      <c r="I26" s="145" t="str">
        <f t="shared" ca="1" si="1"/>
        <v/>
      </c>
    </row>
    <row r="27" spans="1:9" ht="14.25" customHeight="1" x14ac:dyDescent="0.3">
      <c r="A27" s="148" t="str">
        <f ca="1">IF(ISERROR('Udregning af resultater'!BW19),"",'Udregning af resultater'!BW19)</f>
        <v/>
      </c>
      <c r="B27" s="232" t="str">
        <f ca="1">IF(ISERROR('Udregning af resultater'!BX19),"",'Udregning af resultater'!BX19)</f>
        <v/>
      </c>
      <c r="C27" s="145" t="str">
        <f ca="1">IF(ISERROR('Udregning af resultater'!CC19),"",'Udregning af resultater'!CC19)</f>
        <v/>
      </c>
      <c r="D27" s="145" t="str">
        <f ca="1">IF(ISERROR('Udregning af resultater'!BY19),"",'Udregning af resultater'!BY19)</f>
        <v/>
      </c>
      <c r="E27" s="145" t="str">
        <f ca="1">IF(ISERROR('Udregning af resultater'!BZ19),"",'Udregning af resultater'!BZ19)</f>
        <v/>
      </c>
      <c r="F27" s="145" t="str">
        <f ca="1">IF(ISERROR('Udregning af resultater'!CA19),"",'Udregning af resultater'!CA19)</f>
        <v/>
      </c>
      <c r="G27" s="145" t="str">
        <f ca="1">IF(ISTEXT('Udregning af resultater'!CB19),"",'Udregning af resultater'!CB19)</f>
        <v/>
      </c>
      <c r="H27" s="233" t="str">
        <f t="shared" ca="1" si="0"/>
        <v/>
      </c>
      <c r="I27" s="145" t="str">
        <f t="shared" ca="1" si="1"/>
        <v/>
      </c>
    </row>
    <row r="28" spans="1:9" ht="14.25" customHeight="1" x14ac:dyDescent="0.3">
      <c r="A28" s="148" t="str">
        <f ca="1">IF(ISERROR('Udregning af resultater'!BW20),"",'Udregning af resultater'!BW20)</f>
        <v/>
      </c>
      <c r="B28" s="232" t="str">
        <f ca="1">IF(ISERROR('Udregning af resultater'!BX20),"",'Udregning af resultater'!BX20)</f>
        <v/>
      </c>
      <c r="C28" s="145" t="str">
        <f ca="1">IF(ISERROR('Udregning af resultater'!CC20),"",'Udregning af resultater'!CC20)</f>
        <v/>
      </c>
      <c r="D28" s="145" t="str">
        <f ca="1">IF(ISERROR('Udregning af resultater'!BY20),"",'Udregning af resultater'!BY20)</f>
        <v/>
      </c>
      <c r="E28" s="145" t="str">
        <f ca="1">IF(ISERROR('Udregning af resultater'!BZ20),"",'Udregning af resultater'!BZ20)</f>
        <v/>
      </c>
      <c r="F28" s="145" t="str">
        <f ca="1">IF(ISERROR('Udregning af resultater'!CA20),"",'Udregning af resultater'!CA20)</f>
        <v/>
      </c>
      <c r="G28" s="145" t="str">
        <f ca="1">IF(ISTEXT('Udregning af resultater'!CB20),"",'Udregning af resultater'!CB20)</f>
        <v/>
      </c>
      <c r="H28" s="233" t="str">
        <f t="shared" ca="1" si="0"/>
        <v/>
      </c>
      <c r="I28" s="145" t="str">
        <f t="shared" ca="1" si="1"/>
        <v/>
      </c>
    </row>
    <row r="29" spans="1:9" ht="14.25" customHeight="1" x14ac:dyDescent="0.3">
      <c r="A29" s="148" t="str">
        <f ca="1">IF(ISERROR('Udregning af resultater'!BW21),"",'Udregning af resultater'!BW21)</f>
        <v/>
      </c>
      <c r="B29" s="232" t="str">
        <f ca="1">IF(ISERROR('Udregning af resultater'!BX21),"",'Udregning af resultater'!BX21)</f>
        <v/>
      </c>
      <c r="C29" s="145" t="str">
        <f ca="1">IF(ISERROR('Udregning af resultater'!CC21),"",'Udregning af resultater'!CC21)</f>
        <v/>
      </c>
      <c r="D29" s="145" t="str">
        <f ca="1">IF(ISERROR('Udregning af resultater'!BY21),"",'Udregning af resultater'!BY21)</f>
        <v/>
      </c>
      <c r="E29" s="145" t="str">
        <f ca="1">IF(ISERROR('Udregning af resultater'!BZ21),"",'Udregning af resultater'!BZ21)</f>
        <v/>
      </c>
      <c r="F29" s="145" t="str">
        <f ca="1">IF(ISERROR('Udregning af resultater'!CA21),"",'Udregning af resultater'!CA21)</f>
        <v/>
      </c>
      <c r="G29" s="145" t="str">
        <f ca="1">IF(ISTEXT('Udregning af resultater'!CB21),"",'Udregning af resultater'!CB21)</f>
        <v/>
      </c>
      <c r="H29" s="233" t="str">
        <f t="shared" ca="1" si="0"/>
        <v/>
      </c>
      <c r="I29" s="145" t="str">
        <f t="shared" ca="1" si="1"/>
        <v/>
      </c>
    </row>
    <row r="30" spans="1:9" ht="14.25" customHeight="1" x14ac:dyDescent="0.3">
      <c r="A30" s="148" t="str">
        <f ca="1">IF(ISERROR('Udregning af resultater'!BW22),"",'Udregning af resultater'!BW22)</f>
        <v/>
      </c>
      <c r="B30" s="232" t="str">
        <f ca="1">IF(ISERROR('Udregning af resultater'!BX22),"",'Udregning af resultater'!BX22)</f>
        <v/>
      </c>
      <c r="C30" s="145" t="str">
        <f ca="1">IF(ISERROR('Udregning af resultater'!CC22),"",'Udregning af resultater'!CC22)</f>
        <v/>
      </c>
      <c r="D30" s="145" t="str">
        <f ca="1">IF(ISERROR('Udregning af resultater'!BY22),"",'Udregning af resultater'!BY22)</f>
        <v/>
      </c>
      <c r="E30" s="145" t="str">
        <f ca="1">IF(ISERROR('Udregning af resultater'!BZ22),"",'Udregning af resultater'!BZ22)</f>
        <v/>
      </c>
      <c r="F30" s="145" t="str">
        <f ca="1">IF(ISERROR('Udregning af resultater'!CA22),"",'Udregning af resultater'!CA22)</f>
        <v/>
      </c>
      <c r="G30" s="145" t="str">
        <f ca="1">IF(ISTEXT('Udregning af resultater'!CB22),"",'Udregning af resultater'!CB22)</f>
        <v/>
      </c>
      <c r="H30" s="233" t="str">
        <f t="shared" ca="1" si="0"/>
        <v/>
      </c>
      <c r="I30" s="145" t="str">
        <f t="shared" ca="1" si="1"/>
        <v/>
      </c>
    </row>
    <row r="31" spans="1:9" ht="14.25" customHeight="1" x14ac:dyDescent="0.3">
      <c r="A31" s="148" t="str">
        <f ca="1">IF(ISERROR('Udregning af resultater'!BW23),"",'Udregning af resultater'!BW23)</f>
        <v/>
      </c>
      <c r="B31" s="232" t="str">
        <f ca="1">IF(ISERROR('Udregning af resultater'!BX23),"",'Udregning af resultater'!BX23)</f>
        <v/>
      </c>
      <c r="C31" s="145" t="str">
        <f ca="1">IF(ISERROR('Udregning af resultater'!CC23),"",'Udregning af resultater'!CC23)</f>
        <v/>
      </c>
      <c r="D31" s="145" t="str">
        <f ca="1">IF(ISERROR('Udregning af resultater'!BY23),"",'Udregning af resultater'!BY23)</f>
        <v/>
      </c>
      <c r="E31" s="145" t="str">
        <f ca="1">IF(ISERROR('Udregning af resultater'!BZ23),"",'Udregning af resultater'!BZ23)</f>
        <v/>
      </c>
      <c r="F31" s="145" t="str">
        <f ca="1">IF(ISERROR('Udregning af resultater'!CA23),"",'Udregning af resultater'!CA23)</f>
        <v/>
      </c>
      <c r="G31" s="145" t="str">
        <f ca="1">IF(ISTEXT('Udregning af resultater'!CB23),"",'Udregning af resultater'!CB23)</f>
        <v/>
      </c>
      <c r="H31" s="233" t="str">
        <f t="shared" ca="1" si="0"/>
        <v/>
      </c>
      <c r="I31" s="145" t="str">
        <f t="shared" ca="1" si="1"/>
        <v/>
      </c>
    </row>
    <row r="32" spans="1:9" ht="14.25" customHeight="1" x14ac:dyDescent="0.3">
      <c r="A32" s="148" t="str">
        <f ca="1">IF(ISERROR('Udregning af resultater'!BW24),"",'Udregning af resultater'!BW24)</f>
        <v/>
      </c>
      <c r="B32" s="232" t="str">
        <f ca="1">IF(ISERROR('Udregning af resultater'!BX24),"",'Udregning af resultater'!BX24)</f>
        <v/>
      </c>
      <c r="C32" s="145" t="str">
        <f ca="1">IF(ISERROR('Udregning af resultater'!CC24),"",'Udregning af resultater'!CC24)</f>
        <v/>
      </c>
      <c r="D32" s="145" t="str">
        <f ca="1">IF(ISERROR('Udregning af resultater'!BY24),"",'Udregning af resultater'!BY24)</f>
        <v/>
      </c>
      <c r="E32" s="145" t="str">
        <f ca="1">IF(ISERROR('Udregning af resultater'!BZ24),"",'Udregning af resultater'!BZ24)</f>
        <v/>
      </c>
      <c r="F32" s="145" t="str">
        <f ca="1">IF(ISERROR('Udregning af resultater'!CA24),"",'Udregning af resultater'!CA24)</f>
        <v/>
      </c>
      <c r="G32" s="145" t="str">
        <f ca="1">IF(ISTEXT('Udregning af resultater'!CB24),"",'Udregning af resultater'!CB24)</f>
        <v/>
      </c>
      <c r="H32" s="233" t="str">
        <f t="shared" ca="1" si="0"/>
        <v/>
      </c>
      <c r="I32" s="145" t="str">
        <f t="shared" ca="1" si="1"/>
        <v/>
      </c>
    </row>
    <row r="33" spans="1:9" ht="14.25" customHeight="1" x14ac:dyDescent="0.3">
      <c r="A33" s="148" t="str">
        <f ca="1">IF(ISERROR('Udregning af resultater'!BW25),"",'Udregning af resultater'!BW25)</f>
        <v/>
      </c>
      <c r="B33" s="232" t="str">
        <f ca="1">IF(ISERROR('Udregning af resultater'!BX25),"",'Udregning af resultater'!BX25)</f>
        <v/>
      </c>
      <c r="C33" s="145" t="str">
        <f ca="1">IF(ISERROR('Udregning af resultater'!CC25),"",'Udregning af resultater'!CC25)</f>
        <v/>
      </c>
      <c r="D33" s="145" t="str">
        <f ca="1">IF(ISERROR('Udregning af resultater'!BY25),"",'Udregning af resultater'!BY25)</f>
        <v/>
      </c>
      <c r="E33" s="145" t="str">
        <f ca="1">IF(ISERROR('Udregning af resultater'!BZ25),"",'Udregning af resultater'!BZ25)</f>
        <v/>
      </c>
      <c r="F33" s="145" t="str">
        <f ca="1">IF(ISERROR('Udregning af resultater'!CA25),"",'Udregning af resultater'!CA25)</f>
        <v/>
      </c>
      <c r="G33" s="145" t="str">
        <f ca="1">IF(ISTEXT('Udregning af resultater'!CB25),"",'Udregning af resultater'!CB25)</f>
        <v/>
      </c>
      <c r="H33" s="233" t="str">
        <f t="shared" ca="1" si="0"/>
        <v/>
      </c>
      <c r="I33" s="145" t="str">
        <f t="shared" ca="1" si="1"/>
        <v/>
      </c>
    </row>
    <row r="34" spans="1:9" ht="14.25" customHeight="1" x14ac:dyDescent="0.3">
      <c r="A34" s="148" t="str">
        <f ca="1">IF(ISERROR('Udregning af resultater'!BW26),"",'Udregning af resultater'!BW26)</f>
        <v/>
      </c>
      <c r="B34" s="232" t="str">
        <f ca="1">IF(ISERROR('Udregning af resultater'!BX26),"",'Udregning af resultater'!BX26)</f>
        <v/>
      </c>
      <c r="C34" s="145" t="str">
        <f ca="1">IF(ISERROR('Udregning af resultater'!CC26),"",'Udregning af resultater'!CC26)</f>
        <v/>
      </c>
      <c r="D34" s="145" t="str">
        <f ca="1">IF(ISERROR('Udregning af resultater'!BY26),"",'Udregning af resultater'!BY26)</f>
        <v/>
      </c>
      <c r="E34" s="145" t="str">
        <f ca="1">IF(ISERROR('Udregning af resultater'!BZ26),"",'Udregning af resultater'!BZ26)</f>
        <v/>
      </c>
      <c r="F34" s="145" t="str">
        <f ca="1">IF(ISERROR('Udregning af resultater'!CA26),"",'Udregning af resultater'!CA26)</f>
        <v/>
      </c>
      <c r="G34" s="145" t="str">
        <f ca="1">IF(ISTEXT('Udregning af resultater'!CB26),"",'Udregning af resultater'!CB26)</f>
        <v/>
      </c>
      <c r="H34" s="233" t="str">
        <f t="shared" ca="1" si="0"/>
        <v/>
      </c>
      <c r="I34" s="145" t="str">
        <f t="shared" ca="1" si="1"/>
        <v/>
      </c>
    </row>
    <row r="35" spans="1:9" ht="14.25" customHeight="1" x14ac:dyDescent="0.3">
      <c r="A35" s="148" t="str">
        <f ca="1">IF(ISERROR('Udregning af resultater'!BW27),"",'Udregning af resultater'!BW27)</f>
        <v/>
      </c>
      <c r="B35" s="232" t="str">
        <f ca="1">IF(ISERROR('Udregning af resultater'!BX27),"",'Udregning af resultater'!BX27)</f>
        <v/>
      </c>
      <c r="C35" s="145" t="str">
        <f ca="1">IF(ISERROR('Udregning af resultater'!CC27),"",'Udregning af resultater'!CC27)</f>
        <v/>
      </c>
      <c r="D35" s="145" t="str">
        <f ca="1">IF(ISERROR('Udregning af resultater'!BY27),"",'Udregning af resultater'!BY27)</f>
        <v/>
      </c>
      <c r="E35" s="145" t="str">
        <f ca="1">IF(ISERROR('Udregning af resultater'!BZ27),"",'Udregning af resultater'!BZ27)</f>
        <v/>
      </c>
      <c r="F35" s="145" t="str">
        <f ca="1">IF(ISERROR('Udregning af resultater'!CA27),"",'Udregning af resultater'!CA27)</f>
        <v/>
      </c>
      <c r="G35" s="145" t="str">
        <f ca="1">IF(ISTEXT('Udregning af resultater'!CB27),"",'Udregning af resultater'!CB27)</f>
        <v/>
      </c>
      <c r="H35" s="233" t="str">
        <f t="shared" ca="1" si="0"/>
        <v/>
      </c>
      <c r="I35" s="145" t="str">
        <f t="shared" ca="1" si="1"/>
        <v/>
      </c>
    </row>
    <row r="36" spans="1:9" ht="14.25" customHeight="1" x14ac:dyDescent="0.3">
      <c r="A36" s="148" t="str">
        <f ca="1">IF(ISERROR('Udregning af resultater'!BW28),"",'Udregning af resultater'!BW28)</f>
        <v/>
      </c>
      <c r="B36" s="232" t="str">
        <f ca="1">IF(ISERROR('Udregning af resultater'!BX28),"",'Udregning af resultater'!BX28)</f>
        <v/>
      </c>
      <c r="C36" s="145" t="str">
        <f ca="1">IF(ISERROR('Udregning af resultater'!CC28),"",'Udregning af resultater'!CC28)</f>
        <v/>
      </c>
      <c r="D36" s="145" t="str">
        <f ca="1">IF(ISERROR('Udregning af resultater'!BY28),"",'Udregning af resultater'!BY28)</f>
        <v/>
      </c>
      <c r="E36" s="145" t="str">
        <f ca="1">IF(ISERROR('Udregning af resultater'!BZ28),"",'Udregning af resultater'!BZ28)</f>
        <v/>
      </c>
      <c r="F36" s="145" t="str">
        <f ca="1">IF(ISERROR('Udregning af resultater'!CA28),"",'Udregning af resultater'!CA28)</f>
        <v/>
      </c>
      <c r="G36" s="145" t="str">
        <f ca="1">IF(ISTEXT('Udregning af resultater'!CB28),"",'Udregning af resultater'!CB28)</f>
        <v/>
      </c>
      <c r="H36" s="233" t="str">
        <f t="shared" ca="1" si="0"/>
        <v/>
      </c>
      <c r="I36" s="145" t="str">
        <f t="shared" ca="1" si="1"/>
        <v/>
      </c>
    </row>
    <row r="37" spans="1:9" ht="14.25" customHeight="1" x14ac:dyDescent="0.3">
      <c r="A37" s="148" t="str">
        <f ca="1">IF(ISERROR('Udregning af resultater'!BW29),"",'Udregning af resultater'!BW29)</f>
        <v/>
      </c>
      <c r="B37" s="232" t="str">
        <f ca="1">IF(ISERROR('Udregning af resultater'!BX29),"",'Udregning af resultater'!BX29)</f>
        <v/>
      </c>
      <c r="C37" s="145" t="str">
        <f ca="1">IF(ISERROR('Udregning af resultater'!CC29),"",'Udregning af resultater'!CC29)</f>
        <v/>
      </c>
      <c r="D37" s="145" t="str">
        <f ca="1">IF(ISERROR('Udregning af resultater'!BY29),"",'Udregning af resultater'!BY29)</f>
        <v/>
      </c>
      <c r="E37" s="145" t="str">
        <f ca="1">IF(ISERROR('Udregning af resultater'!BZ29),"",'Udregning af resultater'!BZ29)</f>
        <v/>
      </c>
      <c r="F37" s="145" t="str">
        <f ca="1">IF(ISERROR('Udregning af resultater'!CA29),"",'Udregning af resultater'!CA29)</f>
        <v/>
      </c>
      <c r="G37" s="145" t="str">
        <f ca="1">IF(ISTEXT('Udregning af resultater'!CB29),"",'Udregning af resultater'!CB29)</f>
        <v/>
      </c>
      <c r="H37" s="233" t="str">
        <f t="shared" ca="1" si="0"/>
        <v/>
      </c>
      <c r="I37" s="145" t="str">
        <f t="shared" ca="1" si="1"/>
        <v/>
      </c>
    </row>
    <row r="38" spans="1:9" ht="14.25" customHeight="1" x14ac:dyDescent="0.3">
      <c r="A38" s="148" t="str">
        <f ca="1">IF(ISERROR('Udregning af resultater'!BW30),"",'Udregning af resultater'!BW30)</f>
        <v/>
      </c>
      <c r="B38" s="232" t="str">
        <f ca="1">IF(ISERROR('Udregning af resultater'!BX30),"",'Udregning af resultater'!BX30)</f>
        <v/>
      </c>
      <c r="C38" s="145" t="str">
        <f ca="1">IF(ISERROR('Udregning af resultater'!CC30),"",'Udregning af resultater'!CC30)</f>
        <v/>
      </c>
      <c r="D38" s="145" t="str">
        <f ca="1">IF(ISERROR('Udregning af resultater'!BY30),"",'Udregning af resultater'!BY30)</f>
        <v/>
      </c>
      <c r="E38" s="145" t="str">
        <f ca="1">IF(ISERROR('Udregning af resultater'!BZ30),"",'Udregning af resultater'!BZ30)</f>
        <v/>
      </c>
      <c r="F38" s="145" t="str">
        <f ca="1">IF(ISERROR('Udregning af resultater'!CA30),"",'Udregning af resultater'!CA30)</f>
        <v/>
      </c>
      <c r="G38" s="145" t="str">
        <f ca="1">IF(ISTEXT('Udregning af resultater'!CB30),"",'Udregning af resultater'!CB30)</f>
        <v/>
      </c>
      <c r="H38" s="233" t="str">
        <f t="shared" ca="1" si="0"/>
        <v/>
      </c>
      <c r="I38" s="145" t="str">
        <f t="shared" ca="1" si="1"/>
        <v/>
      </c>
    </row>
    <row r="39" spans="1:9" ht="14.25" customHeight="1" x14ac:dyDescent="0.3">
      <c r="A39" s="148" t="str">
        <f ca="1">IF(ISERROR('Udregning af resultater'!BW31),"",'Udregning af resultater'!BW31)</f>
        <v/>
      </c>
      <c r="B39" s="232" t="str">
        <f ca="1">IF(ISERROR('Udregning af resultater'!BX31),"",'Udregning af resultater'!BX31)</f>
        <v/>
      </c>
      <c r="C39" s="145" t="str">
        <f ca="1">IF(ISERROR('Udregning af resultater'!CC31),"",'Udregning af resultater'!CC31)</f>
        <v/>
      </c>
      <c r="D39" s="145" t="str">
        <f ca="1">IF(ISERROR('Udregning af resultater'!BY31),"",'Udregning af resultater'!BY31)</f>
        <v/>
      </c>
      <c r="E39" s="145" t="str">
        <f ca="1">IF(ISERROR('Udregning af resultater'!BZ31),"",'Udregning af resultater'!BZ31)</f>
        <v/>
      </c>
      <c r="F39" s="145" t="str">
        <f ca="1">IF(ISERROR('Udregning af resultater'!CA31),"",'Udregning af resultater'!CA31)</f>
        <v/>
      </c>
      <c r="G39" s="145" t="str">
        <f ca="1">IF(ISTEXT('Udregning af resultater'!CB31),"",'Udregning af resultater'!CB31)</f>
        <v/>
      </c>
      <c r="H39" s="233" t="str">
        <f t="shared" ca="1" si="0"/>
        <v/>
      </c>
      <c r="I39" s="145" t="str">
        <f t="shared" ca="1" si="1"/>
        <v/>
      </c>
    </row>
    <row r="40" spans="1:9" ht="14.25" customHeight="1" x14ac:dyDescent="0.3">
      <c r="A40" s="148" t="str">
        <f ca="1">IF(ISERROR('Udregning af resultater'!BW32),"",'Udregning af resultater'!BW32)</f>
        <v/>
      </c>
      <c r="B40" s="232" t="str">
        <f ca="1">IF(ISERROR('Udregning af resultater'!BX32),"",'Udregning af resultater'!BX32)</f>
        <v/>
      </c>
      <c r="C40" s="145" t="str">
        <f ca="1">IF(ISERROR('Udregning af resultater'!CC32),"",'Udregning af resultater'!CC32)</f>
        <v/>
      </c>
      <c r="D40" s="145" t="str">
        <f ca="1">IF(ISERROR('Udregning af resultater'!BY32),"",'Udregning af resultater'!BY32)</f>
        <v/>
      </c>
      <c r="E40" s="145" t="str">
        <f ca="1">IF(ISERROR('Udregning af resultater'!BZ32),"",'Udregning af resultater'!BZ32)</f>
        <v/>
      </c>
      <c r="F40" s="145" t="str">
        <f ca="1">IF(ISERROR('Udregning af resultater'!CA32),"",'Udregning af resultater'!CA32)</f>
        <v/>
      </c>
      <c r="G40" s="145" t="str">
        <f ca="1">IF(ISTEXT('Udregning af resultater'!CB32),"",'Udregning af resultater'!CB32)</f>
        <v/>
      </c>
      <c r="H40" s="233" t="str">
        <f t="shared" ca="1" si="0"/>
        <v/>
      </c>
      <c r="I40" s="145" t="str">
        <f t="shared" ca="1" si="1"/>
        <v/>
      </c>
    </row>
    <row r="41" spans="1:9" ht="14.25" customHeight="1" x14ac:dyDescent="0.3">
      <c r="A41" s="148" t="str">
        <f ca="1">IF(ISERROR('Udregning af resultater'!BW33),"",'Udregning af resultater'!BW33)</f>
        <v/>
      </c>
      <c r="B41" s="232" t="str">
        <f ca="1">IF(ISERROR('Udregning af resultater'!BX33),"",'Udregning af resultater'!BX33)</f>
        <v/>
      </c>
      <c r="C41" s="145" t="str">
        <f ca="1">IF(ISERROR('Udregning af resultater'!CC33),"",'Udregning af resultater'!CC33)</f>
        <v/>
      </c>
      <c r="D41" s="145" t="str">
        <f ca="1">IF(ISERROR('Udregning af resultater'!BY33),"",'Udregning af resultater'!BY33)</f>
        <v/>
      </c>
      <c r="E41" s="145" t="str">
        <f ca="1">IF(ISERROR('Udregning af resultater'!BZ33),"",'Udregning af resultater'!BZ33)</f>
        <v/>
      </c>
      <c r="F41" s="145" t="str">
        <f ca="1">IF(ISERROR('Udregning af resultater'!CA33),"",'Udregning af resultater'!CA33)</f>
        <v/>
      </c>
      <c r="G41" s="145" t="str">
        <f ca="1">IF(ISTEXT('Udregning af resultater'!CB33),"",'Udregning af resultater'!CB33)</f>
        <v/>
      </c>
      <c r="H41" s="233" t="str">
        <f t="shared" ca="1" si="0"/>
        <v/>
      </c>
      <c r="I41" s="145" t="str">
        <f t="shared" ca="1" si="1"/>
        <v/>
      </c>
    </row>
    <row r="42" spans="1:9" ht="14.25" customHeight="1" x14ac:dyDescent="0.3">
      <c r="A42" s="148" t="str">
        <f ca="1">IF(ISERROR('Udregning af resultater'!BW34),"",'Udregning af resultater'!BW34)</f>
        <v/>
      </c>
      <c r="B42" s="232" t="str">
        <f ca="1">IF(ISERROR('Udregning af resultater'!BX34),"",'Udregning af resultater'!BX34)</f>
        <v/>
      </c>
      <c r="C42" s="145" t="str">
        <f ca="1">IF(ISERROR('Udregning af resultater'!CC34),"",'Udregning af resultater'!CC34)</f>
        <v/>
      </c>
      <c r="D42" s="145" t="str">
        <f ca="1">IF(ISERROR('Udregning af resultater'!BY34),"",'Udregning af resultater'!BY34)</f>
        <v/>
      </c>
      <c r="E42" s="145" t="str">
        <f ca="1">IF(ISERROR('Udregning af resultater'!BZ34),"",'Udregning af resultater'!BZ34)</f>
        <v/>
      </c>
      <c r="F42" s="145" t="str">
        <f ca="1">IF(ISERROR('Udregning af resultater'!CA34),"",'Udregning af resultater'!CA34)</f>
        <v/>
      </c>
      <c r="G42" s="145" t="str">
        <f ca="1">IF(ISTEXT('Udregning af resultater'!CB34),"",'Udregning af resultater'!CB34)</f>
        <v/>
      </c>
      <c r="H42" s="233" t="str">
        <f t="shared" ca="1" si="0"/>
        <v/>
      </c>
      <c r="I42" s="145" t="str">
        <f t="shared" ca="1" si="1"/>
        <v/>
      </c>
    </row>
    <row r="43" spans="1:9" ht="14.25" customHeight="1" x14ac:dyDescent="0.3">
      <c r="A43" s="148" t="str">
        <f ca="1">IF(ISERROR('Udregning af resultater'!BW35),"",'Udregning af resultater'!BW35)</f>
        <v/>
      </c>
      <c r="B43" s="232" t="str">
        <f ca="1">IF(ISERROR('Udregning af resultater'!BX35),"",'Udregning af resultater'!BX35)</f>
        <v/>
      </c>
      <c r="C43" s="145" t="str">
        <f ca="1">IF(ISERROR('Udregning af resultater'!CC35),"",'Udregning af resultater'!CC35)</f>
        <v/>
      </c>
      <c r="D43" s="145" t="str">
        <f ca="1">IF(ISERROR('Udregning af resultater'!BY35),"",'Udregning af resultater'!BY35)</f>
        <v/>
      </c>
      <c r="E43" s="145" t="str">
        <f ca="1">IF(ISERROR('Udregning af resultater'!BZ35),"",'Udregning af resultater'!BZ35)</f>
        <v/>
      </c>
      <c r="F43" s="145" t="str">
        <f ca="1">IF(ISERROR('Udregning af resultater'!CA35),"",'Udregning af resultater'!CA35)</f>
        <v/>
      </c>
      <c r="G43" s="145" t="str">
        <f ca="1">IF(ISTEXT('Udregning af resultater'!CB35),"",'Udregning af resultater'!CB35)</f>
        <v/>
      </c>
      <c r="H43" s="233" t="str">
        <f t="shared" ca="1" si="0"/>
        <v/>
      </c>
      <c r="I43" s="145" t="str">
        <f t="shared" ca="1" si="1"/>
        <v/>
      </c>
    </row>
    <row r="44" spans="1:9" ht="14.25" customHeight="1" x14ac:dyDescent="0.3">
      <c r="A44" s="148" t="str">
        <f ca="1">IF(ISERROR('Udregning af resultater'!BW36),"",'Udregning af resultater'!BW36)</f>
        <v/>
      </c>
      <c r="B44" s="232" t="str">
        <f ca="1">IF(ISERROR('Udregning af resultater'!BX36),"",'Udregning af resultater'!BX36)</f>
        <v/>
      </c>
      <c r="C44" s="145" t="str">
        <f ca="1">IF(ISERROR('Udregning af resultater'!CC36),"",'Udregning af resultater'!CC36)</f>
        <v/>
      </c>
      <c r="D44" s="145" t="str">
        <f ca="1">IF(ISERROR('Udregning af resultater'!BY36),"",'Udregning af resultater'!BY36)</f>
        <v/>
      </c>
      <c r="E44" s="145" t="str">
        <f ca="1">IF(ISERROR('Udregning af resultater'!BZ36),"",'Udregning af resultater'!BZ36)</f>
        <v/>
      </c>
      <c r="F44" s="145" t="str">
        <f ca="1">IF(ISERROR('Udregning af resultater'!CA36),"",'Udregning af resultater'!CA36)</f>
        <v/>
      </c>
      <c r="G44" s="145" t="str">
        <f ca="1">IF(ISTEXT('Udregning af resultater'!CB36),"",'Udregning af resultater'!CB36)</f>
        <v/>
      </c>
      <c r="H44" s="233" t="str">
        <f t="shared" ca="1" si="0"/>
        <v/>
      </c>
      <c r="I44" s="145" t="str">
        <f t="shared" ca="1" si="1"/>
        <v/>
      </c>
    </row>
    <row r="45" spans="1:9" ht="14.25" customHeight="1" x14ac:dyDescent="0.3">
      <c r="A45" s="148" t="str">
        <f ca="1">IF(ISERROR('Udregning af resultater'!BW37),"",'Udregning af resultater'!BW37)</f>
        <v/>
      </c>
      <c r="B45" s="232" t="str">
        <f ca="1">IF(ISERROR('Udregning af resultater'!BX37),"",'Udregning af resultater'!BX37)</f>
        <v/>
      </c>
      <c r="C45" s="145" t="str">
        <f ca="1">IF(ISERROR('Udregning af resultater'!CC37),"",'Udregning af resultater'!CC37)</f>
        <v/>
      </c>
      <c r="D45" s="145" t="str">
        <f ca="1">IF(ISERROR('Udregning af resultater'!BY37),"",'Udregning af resultater'!BY37)</f>
        <v/>
      </c>
      <c r="E45" s="145" t="str">
        <f ca="1">IF(ISERROR('Udregning af resultater'!BZ37),"",'Udregning af resultater'!BZ37)</f>
        <v/>
      </c>
      <c r="F45" s="145" t="str">
        <f ca="1">IF(ISERROR('Udregning af resultater'!CA37),"",'Udregning af resultater'!CA37)</f>
        <v/>
      </c>
      <c r="G45" s="145" t="str">
        <f ca="1">IF(ISTEXT('Udregning af resultater'!CB37),"",'Udregning af resultater'!CB37)</f>
        <v/>
      </c>
      <c r="H45" s="233" t="str">
        <f t="shared" ca="1" si="0"/>
        <v/>
      </c>
      <c r="I45" s="145" t="str">
        <f t="shared" ca="1" si="1"/>
        <v/>
      </c>
    </row>
    <row r="46" spans="1:9" ht="14.25" customHeight="1" x14ac:dyDescent="0.3">
      <c r="A46" s="148" t="str">
        <f ca="1">IF(ISERROR('Udregning af resultater'!BW38),"",'Udregning af resultater'!BW38)</f>
        <v/>
      </c>
      <c r="B46" s="232" t="str">
        <f ca="1">IF(ISERROR('Udregning af resultater'!BX38),"",'Udregning af resultater'!BX38)</f>
        <v/>
      </c>
      <c r="C46" s="145" t="str">
        <f ca="1">IF(ISERROR('Udregning af resultater'!CC38),"",'Udregning af resultater'!CC38)</f>
        <v/>
      </c>
      <c r="D46" s="145" t="str">
        <f ca="1">IF(ISERROR('Udregning af resultater'!BY38),"",'Udregning af resultater'!BY38)</f>
        <v/>
      </c>
      <c r="E46" s="145" t="str">
        <f ca="1">IF(ISERROR('Udregning af resultater'!BZ38),"",'Udregning af resultater'!BZ38)</f>
        <v/>
      </c>
      <c r="F46" s="145" t="str">
        <f ca="1">IF(ISERROR('Udregning af resultater'!CA38),"",'Udregning af resultater'!CA38)</f>
        <v/>
      </c>
      <c r="G46" s="145" t="str">
        <f ca="1">IF(ISTEXT('Udregning af resultater'!CB38),"",'Udregning af resultater'!CB38)</f>
        <v/>
      </c>
      <c r="H46" s="233" t="str">
        <f t="shared" ca="1" si="0"/>
        <v/>
      </c>
      <c r="I46" s="145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58" t="s">
        <v>89</v>
      </c>
      <c r="B1" s="358"/>
      <c r="D1" s="129"/>
      <c r="E1" s="129"/>
    </row>
    <row r="2" spans="1:5" x14ac:dyDescent="0.3">
      <c r="A2" s="109"/>
      <c r="B2" s="110"/>
      <c r="C2" s="109"/>
      <c r="D2" s="110"/>
      <c r="E2" s="110"/>
    </row>
    <row r="3" spans="1:5" ht="15.6" x14ac:dyDescent="0.3">
      <c r="A3" s="111" t="s">
        <v>85</v>
      </c>
      <c r="B3" s="112"/>
      <c r="D3" s="113"/>
      <c r="E3" s="114"/>
    </row>
    <row r="4" spans="1:5" ht="15.6" x14ac:dyDescent="0.3">
      <c r="A4" s="111"/>
      <c r="B4" s="112"/>
      <c r="C4" s="113"/>
      <c r="D4" s="113"/>
      <c r="E4" s="114"/>
    </row>
    <row r="5" spans="1:5" x14ac:dyDescent="0.3">
      <c r="A5" s="124" t="s">
        <v>12</v>
      </c>
      <c r="B5" s="125" t="str">
        <f>IF(ISBLANK(Hovedmenu!B14),"",Hovedmenu!B14)</f>
        <v/>
      </c>
      <c r="C5" s="126" t="s">
        <v>22</v>
      </c>
      <c r="D5" s="127" t="str">
        <f>IF(ISBLANK(Hovedmenu!H14),"",Hovedmenu!H14)</f>
        <v/>
      </c>
      <c r="E5" s="115"/>
    </row>
    <row r="6" spans="1:5" ht="15.6" x14ac:dyDescent="0.3">
      <c r="A6" s="111"/>
      <c r="B6" s="112"/>
      <c r="C6" s="113"/>
      <c r="D6" s="113"/>
      <c r="E6" s="114"/>
    </row>
    <row r="7" spans="1:5" ht="15" thickBot="1" x14ac:dyDescent="0.35">
      <c r="A7" s="124" t="s">
        <v>23</v>
      </c>
      <c r="B7" s="125" t="str">
        <f>IF(ISBLANK(Hovedmenu!E14),"",Hovedmenu!E14)</f>
        <v/>
      </c>
      <c r="C7" s="115" t="s">
        <v>32</v>
      </c>
      <c r="D7" s="116"/>
      <c r="E7" s="114"/>
    </row>
    <row r="8" spans="1:5" ht="15.6" x14ac:dyDescent="0.3">
      <c r="A8" s="111"/>
      <c r="B8" s="112"/>
      <c r="C8" s="113"/>
      <c r="D8" s="113" t="str">
        <f>IF(ISBLANK(Hovedmenu!F16),"",Hovedmenu!F16)</f>
        <v/>
      </c>
      <c r="E8" s="117"/>
    </row>
    <row r="9" spans="1:5" x14ac:dyDescent="0.3">
      <c r="A9" s="118"/>
      <c r="B9" s="118"/>
      <c r="C9" s="119"/>
      <c r="D9" s="118"/>
      <c r="E9" s="117"/>
    </row>
    <row r="10" spans="1:5" x14ac:dyDescent="0.3">
      <c r="A10" s="120" t="s">
        <v>6</v>
      </c>
      <c r="B10" s="120" t="s">
        <v>83</v>
      </c>
      <c r="C10" s="120" t="s">
        <v>45</v>
      </c>
      <c r="D10" s="128" t="s">
        <v>144</v>
      </c>
      <c r="E10" s="117"/>
    </row>
    <row r="11" spans="1:5" x14ac:dyDescent="0.3">
      <c r="A11" s="147" t="str">
        <f ca="1">IF(ISTEXT('Udregning af resultater'!CE3),"",'Udregning af resultater'!CE3)</f>
        <v/>
      </c>
      <c r="B11" s="123" t="str">
        <f ca="1">IF(ISBLANK('Udregning af resultater'!CF3),"",'Udregning af resultater'!CF3)</f>
        <v/>
      </c>
      <c r="C11" s="146" t="str">
        <f ca="1">IF(ISTEXT('Udregning af resultater'!CG3),"",'Udregning af resultater'!CG3)</f>
        <v/>
      </c>
      <c r="D11" s="121" t="str">
        <f ca="1">IF(ISTEXT('Udregning af resultater'!CH3),"",'Udregning af resultater'!CH3)</f>
        <v/>
      </c>
      <c r="E11" s="110"/>
    </row>
    <row r="12" spans="1:5" x14ac:dyDescent="0.3">
      <c r="A12" s="147" t="str">
        <f ca="1">IF(ISTEXT('Udregning af resultater'!CE4),"",'Udregning af resultater'!CE4)</f>
        <v/>
      </c>
      <c r="B12" s="123" t="str">
        <f ca="1">IF(ISBLANK('Udregning af resultater'!CF4),"",'Udregning af resultater'!CF4)</f>
        <v/>
      </c>
      <c r="C12" s="146" t="str">
        <f ca="1">IF(ISTEXT('Udregning af resultater'!CG4),"",'Udregning af resultater'!CG4)</f>
        <v/>
      </c>
      <c r="D12" s="121" t="str">
        <f ca="1">IF(ISTEXT('Udregning af resultater'!CH4),"",'Udregning af resultater'!CH4)</f>
        <v/>
      </c>
      <c r="E12" s="122"/>
    </row>
    <row r="13" spans="1:5" x14ac:dyDescent="0.3">
      <c r="A13" s="147" t="str">
        <f ca="1">IF(ISTEXT('Udregning af resultater'!CE5),"",'Udregning af resultater'!CE5)</f>
        <v/>
      </c>
      <c r="B13" s="123" t="str">
        <f ca="1">IF(ISBLANK('Udregning af resultater'!CF5),"",'Udregning af resultater'!CF5)</f>
        <v/>
      </c>
      <c r="C13" s="146" t="str">
        <f ca="1">IF(ISTEXT('Udregning af resultater'!CG5),"",'Udregning af resultater'!CG5)</f>
        <v/>
      </c>
      <c r="D13" s="121" t="str">
        <f ca="1">IF(ISTEXT('Udregning af resultater'!CH5),"",'Udregning af resultater'!CH5)</f>
        <v/>
      </c>
      <c r="E13" s="122"/>
    </row>
    <row r="14" spans="1:5" x14ac:dyDescent="0.3">
      <c r="A14" s="147" t="str">
        <f ca="1">IF(ISTEXT('Udregning af resultater'!CE6),"",'Udregning af resultater'!CE6)</f>
        <v/>
      </c>
      <c r="B14" s="123" t="str">
        <f ca="1">IF(ISBLANK('Udregning af resultater'!CF6),"",'Udregning af resultater'!CF6)</f>
        <v/>
      </c>
      <c r="C14" s="146" t="str">
        <f ca="1">IF(ISTEXT('Udregning af resultater'!CG6),"",'Udregning af resultater'!CG6)</f>
        <v/>
      </c>
      <c r="D14" s="121" t="str">
        <f ca="1">IF(ISTEXT('Udregning af resultater'!CH6),"",'Udregning af resultater'!CH6)</f>
        <v/>
      </c>
      <c r="E14" s="122"/>
    </row>
    <row r="15" spans="1:5" x14ac:dyDescent="0.3">
      <c r="A15" s="147" t="str">
        <f ca="1">IF(ISTEXT('Udregning af resultater'!CE7),"",'Udregning af resultater'!CE7)</f>
        <v/>
      </c>
      <c r="B15" s="123" t="str">
        <f ca="1">IF(ISBLANK('Udregning af resultater'!CF7),"",'Udregning af resultater'!CF7)</f>
        <v/>
      </c>
      <c r="C15" s="146" t="str">
        <f ca="1">IF(ISTEXT('Udregning af resultater'!CG7),"",'Udregning af resultater'!CG7)</f>
        <v/>
      </c>
      <c r="D15" s="121" t="str">
        <f ca="1">IF(ISTEXT('Udregning af resultater'!CH7),"",'Udregning af resultater'!CH7)</f>
        <v/>
      </c>
      <c r="E15" s="122"/>
    </row>
    <row r="16" spans="1:5" x14ac:dyDescent="0.3">
      <c r="A16" s="147" t="str">
        <f ca="1">IF(ISTEXT('Udregning af resultater'!CE8),"",'Udregning af resultater'!CE8)</f>
        <v/>
      </c>
      <c r="B16" s="123" t="str">
        <f ca="1">IF(ISBLANK('Udregning af resultater'!CF8),"",'Udregning af resultater'!CF8)</f>
        <v/>
      </c>
      <c r="C16" s="146" t="str">
        <f ca="1">IF(ISTEXT('Udregning af resultater'!CG8),"",'Udregning af resultater'!CG8)</f>
        <v/>
      </c>
      <c r="D16" s="121" t="str">
        <f ca="1">IF(ISTEXT('Udregning af resultater'!CH8),"",'Udregning af resultater'!CH8)</f>
        <v/>
      </c>
      <c r="E16" s="122"/>
    </row>
    <row r="17" spans="1:5" x14ac:dyDescent="0.3">
      <c r="A17" s="147" t="str">
        <f ca="1">IF(ISTEXT('Udregning af resultater'!CE9),"",'Udregning af resultater'!CE9)</f>
        <v/>
      </c>
      <c r="B17" s="123" t="str">
        <f ca="1">IF(ISBLANK('Udregning af resultater'!CF9),"",'Udregning af resultater'!CF9)</f>
        <v/>
      </c>
      <c r="C17" s="146" t="str">
        <f ca="1">IF(ISTEXT('Udregning af resultater'!CG9),"",'Udregning af resultater'!CG9)</f>
        <v/>
      </c>
      <c r="D17" s="121" t="str">
        <f ca="1">IF(ISTEXT('Udregning af resultater'!CH9),"",'Udregning af resultater'!CH9)</f>
        <v/>
      </c>
      <c r="E17" s="122"/>
    </row>
    <row r="18" spans="1:5" x14ac:dyDescent="0.3">
      <c r="A18" s="147" t="str">
        <f ca="1">IF(ISTEXT('Udregning af resultater'!CE10),"",'Udregning af resultater'!CE10)</f>
        <v/>
      </c>
      <c r="B18" s="123" t="str">
        <f ca="1">IF(ISBLANK('Udregning af resultater'!CF10),"",'Udregning af resultater'!CF10)</f>
        <v/>
      </c>
      <c r="C18" s="146" t="str">
        <f ca="1">IF(ISTEXT('Udregning af resultater'!CG10),"",'Udregning af resultater'!CG10)</f>
        <v/>
      </c>
      <c r="D18" s="121" t="str">
        <f ca="1">IF(ISTEXT('Udregning af resultater'!CH10),"",'Udregning af resultater'!CH10)</f>
        <v/>
      </c>
      <c r="E18" s="122"/>
    </row>
    <row r="19" spans="1:5" x14ac:dyDescent="0.3">
      <c r="A19" s="147" t="str">
        <f ca="1">IF(ISTEXT('Udregning af resultater'!CE11),"",'Udregning af resultater'!CE11)</f>
        <v/>
      </c>
      <c r="B19" s="123" t="str">
        <f ca="1">IF(ISBLANK('Udregning af resultater'!CF11),"",'Udregning af resultater'!CF11)</f>
        <v/>
      </c>
      <c r="C19" s="146" t="str">
        <f ca="1">IF(ISTEXT('Udregning af resultater'!CG11),"",'Udregning af resultater'!CG11)</f>
        <v/>
      </c>
      <c r="D19" s="121" t="str">
        <f ca="1">IF(ISTEXT('Udregning af resultater'!CH11),"",'Udregning af resultater'!CH11)</f>
        <v/>
      </c>
      <c r="E19" s="122"/>
    </row>
    <row r="20" spans="1:5" x14ac:dyDescent="0.3">
      <c r="A20" s="147" t="str">
        <f ca="1">IF(ISTEXT('Udregning af resultater'!CE12),"",'Udregning af resultater'!CE12)</f>
        <v/>
      </c>
      <c r="B20" s="123" t="str">
        <f ca="1">IF(ISBLANK('Udregning af resultater'!CF12),"",'Udregning af resultater'!CF12)</f>
        <v/>
      </c>
      <c r="C20" s="146" t="str">
        <f ca="1">IF(ISTEXT('Udregning af resultater'!CG12),"",'Udregning af resultater'!CG12)</f>
        <v/>
      </c>
      <c r="D20" s="121" t="str">
        <f ca="1">IF(ISTEXT('Udregning af resultater'!CH12),"",'Udregning af resultater'!CH12)</f>
        <v/>
      </c>
      <c r="E20" s="122"/>
    </row>
    <row r="21" spans="1:5" x14ac:dyDescent="0.3">
      <c r="A21" s="147" t="str">
        <f ca="1">IF(ISTEXT('Udregning af resultater'!CE13),"",'Udregning af resultater'!CE13)</f>
        <v/>
      </c>
      <c r="B21" s="123" t="str">
        <f ca="1">IF(ISBLANK('Udregning af resultater'!CF13),"",'Udregning af resultater'!CF13)</f>
        <v/>
      </c>
      <c r="C21" s="146" t="str">
        <f ca="1">IF(ISTEXT('Udregning af resultater'!CG13),"",'Udregning af resultater'!CG13)</f>
        <v/>
      </c>
      <c r="D21" s="121" t="str">
        <f ca="1">IF(ISTEXT('Udregning af resultater'!CH13),"",'Udregning af resultater'!CH13)</f>
        <v/>
      </c>
      <c r="E21" s="122"/>
    </row>
    <row r="22" spans="1:5" x14ac:dyDescent="0.3">
      <c r="A22" s="147" t="str">
        <f ca="1">IF(ISTEXT('Udregning af resultater'!CE14),"",'Udregning af resultater'!CE14)</f>
        <v/>
      </c>
      <c r="B22" s="123" t="str">
        <f ca="1">IF(ISBLANK('Udregning af resultater'!CF14),"",'Udregning af resultater'!CF14)</f>
        <v/>
      </c>
      <c r="C22" s="146" t="str">
        <f ca="1">IF(ISTEXT('Udregning af resultater'!CG14),"",'Udregning af resultater'!CG14)</f>
        <v/>
      </c>
      <c r="D22" s="121" t="str">
        <f ca="1">IF(ISTEXT('Udregning af resultater'!CH14),"",'Udregning af resultater'!CH14)</f>
        <v/>
      </c>
      <c r="E22" s="122"/>
    </row>
    <row r="23" spans="1:5" x14ac:dyDescent="0.3">
      <c r="A23" s="147" t="str">
        <f ca="1">IF(ISTEXT('Udregning af resultater'!CE15),"",'Udregning af resultater'!CE15)</f>
        <v/>
      </c>
      <c r="B23" s="123" t="str">
        <f ca="1">IF(ISBLANK('Udregning af resultater'!CF15),"",'Udregning af resultater'!CF15)</f>
        <v/>
      </c>
      <c r="C23" s="146" t="str">
        <f ca="1">IF(ISTEXT('Udregning af resultater'!CG15),"",'Udregning af resultater'!CG15)</f>
        <v/>
      </c>
      <c r="D23" s="121" t="str">
        <f ca="1">IF(ISTEXT('Udregning af resultater'!CH15),"",'Udregning af resultater'!CH15)</f>
        <v/>
      </c>
      <c r="E23" s="122"/>
    </row>
    <row r="24" spans="1:5" x14ac:dyDescent="0.3">
      <c r="A24" s="147" t="str">
        <f ca="1">IF(ISTEXT('Udregning af resultater'!CE16),"",'Udregning af resultater'!CE16)</f>
        <v/>
      </c>
      <c r="B24" s="123" t="str">
        <f ca="1">IF(ISBLANK('Udregning af resultater'!CF16),"",'Udregning af resultater'!CF16)</f>
        <v/>
      </c>
      <c r="C24" s="146" t="str">
        <f ca="1">IF(ISTEXT('Udregning af resultater'!CG16),"",'Udregning af resultater'!CG16)</f>
        <v/>
      </c>
      <c r="D24" s="121" t="str">
        <f ca="1">IF(ISTEXT('Udregning af resultater'!CH16),"",'Udregning af resultater'!CH16)</f>
        <v/>
      </c>
      <c r="E24" s="122"/>
    </row>
    <row r="25" spans="1:5" x14ac:dyDescent="0.3">
      <c r="A25" s="147" t="str">
        <f ca="1">IF(ISTEXT('Udregning af resultater'!CE17),"",'Udregning af resultater'!CE17)</f>
        <v/>
      </c>
      <c r="B25" s="123" t="str">
        <f ca="1">IF(ISBLANK('Udregning af resultater'!CF17),"",'Udregning af resultater'!CF17)</f>
        <v/>
      </c>
      <c r="C25" s="146" t="str">
        <f ca="1">IF(ISTEXT('Udregning af resultater'!CG17),"",'Udregning af resultater'!CG17)</f>
        <v/>
      </c>
      <c r="D25" s="121" t="str">
        <f ca="1">IF(ISTEXT('Udregning af resultater'!CH17),"",'Udregning af resultater'!CH17)</f>
        <v/>
      </c>
      <c r="E25" s="122"/>
    </row>
    <row r="26" spans="1:5" x14ac:dyDescent="0.3">
      <c r="A26" s="147" t="str">
        <f ca="1">IF(ISTEXT('Udregning af resultater'!CE18),"",'Udregning af resultater'!CE18)</f>
        <v/>
      </c>
      <c r="B26" s="123" t="str">
        <f ca="1">IF(ISBLANK('Udregning af resultater'!CF18),"",'Udregning af resultater'!CF18)</f>
        <v/>
      </c>
      <c r="C26" s="146" t="str">
        <f ca="1">IF(ISTEXT('Udregning af resultater'!CG18),"",'Udregning af resultater'!CG18)</f>
        <v/>
      </c>
      <c r="D26" s="121" t="str">
        <f ca="1">IF(ISTEXT('Udregning af resultater'!CH18),"",'Udregning af resultater'!CH18)</f>
        <v/>
      </c>
      <c r="E26" s="122"/>
    </row>
    <row r="27" spans="1:5" x14ac:dyDescent="0.3">
      <c r="A27" s="147" t="str">
        <f ca="1">IF(ISTEXT('Udregning af resultater'!CE19),"",'Udregning af resultater'!CE19)</f>
        <v/>
      </c>
      <c r="B27" s="123" t="str">
        <f ca="1">IF(ISBLANK('Udregning af resultater'!CF19),"",'Udregning af resultater'!CF19)</f>
        <v/>
      </c>
      <c r="C27" s="146" t="str">
        <f ca="1">IF(ISTEXT('Udregning af resultater'!CG19),"",'Udregning af resultater'!CG19)</f>
        <v/>
      </c>
      <c r="D27" s="121" t="str">
        <f ca="1">IF(ISTEXT('Udregning af resultater'!CH19),"",'Udregning af resultater'!CH19)</f>
        <v/>
      </c>
      <c r="E27" s="122"/>
    </row>
    <row r="28" spans="1:5" x14ac:dyDescent="0.3">
      <c r="A28" s="147" t="str">
        <f ca="1">IF(ISTEXT('Udregning af resultater'!CE20),"",'Udregning af resultater'!CE20)</f>
        <v/>
      </c>
      <c r="B28" s="123" t="str">
        <f ca="1">IF(ISBLANK('Udregning af resultater'!CF20),"",'Udregning af resultater'!CF20)</f>
        <v/>
      </c>
      <c r="C28" s="146" t="str">
        <f ca="1">IF(ISTEXT('Udregning af resultater'!CG20),"",'Udregning af resultater'!CG20)</f>
        <v/>
      </c>
      <c r="D28" s="121" t="str">
        <f ca="1">IF(ISTEXT('Udregning af resultater'!CH20),"",'Udregning af resultater'!CH20)</f>
        <v/>
      </c>
      <c r="E28" s="122"/>
    </row>
    <row r="29" spans="1:5" x14ac:dyDescent="0.3">
      <c r="A29" s="147" t="str">
        <f ca="1">IF(ISTEXT('Udregning af resultater'!CE21),"",'Udregning af resultater'!CE21)</f>
        <v/>
      </c>
      <c r="B29" s="123" t="str">
        <f ca="1">IF(ISBLANK('Udregning af resultater'!CF21),"",'Udregning af resultater'!CF21)</f>
        <v/>
      </c>
      <c r="C29" s="146" t="str">
        <f ca="1">IF(ISTEXT('Udregning af resultater'!CG21),"",'Udregning af resultater'!CG21)</f>
        <v/>
      </c>
      <c r="D29" s="121" t="str">
        <f ca="1">IF(ISTEXT('Udregning af resultater'!CH21),"",'Udregning af resultater'!CH21)</f>
        <v/>
      </c>
      <c r="E29" s="122"/>
    </row>
    <row r="30" spans="1:5" x14ac:dyDescent="0.3">
      <c r="A30" s="147" t="str">
        <f ca="1">IF(ISTEXT('Udregning af resultater'!CE22),"",'Udregning af resultater'!CE22)</f>
        <v/>
      </c>
      <c r="B30" s="123" t="str">
        <f ca="1">IF(ISBLANK('Udregning af resultater'!CF22),"",'Udregning af resultater'!CF22)</f>
        <v/>
      </c>
      <c r="C30" s="146" t="str">
        <f ca="1">IF(ISTEXT('Udregning af resultater'!CG22),"",'Udregning af resultater'!CG22)</f>
        <v/>
      </c>
      <c r="D30" s="121" t="str">
        <f ca="1">IF(ISTEXT('Udregning af resultater'!CH22),"",'Udregning af resultater'!CH22)</f>
        <v/>
      </c>
      <c r="E30" s="122"/>
    </row>
    <row r="31" spans="1:5" x14ac:dyDescent="0.3">
      <c r="A31" s="147" t="str">
        <f ca="1">IF(ISTEXT('Udregning af resultater'!CE23),"",'Udregning af resultater'!CE23)</f>
        <v/>
      </c>
      <c r="B31" s="123" t="str">
        <f ca="1">IF(ISBLANK('Udregning af resultater'!CF23),"",'Udregning af resultater'!CF23)</f>
        <v/>
      </c>
      <c r="C31" s="146" t="str">
        <f ca="1">IF(ISTEXT('Udregning af resultater'!CG23),"",'Udregning af resultater'!CG23)</f>
        <v/>
      </c>
      <c r="D31" s="121" t="str">
        <f ca="1">IF(ISTEXT('Udregning af resultater'!CH23),"",'Udregning af resultater'!CH23)</f>
        <v/>
      </c>
      <c r="E31" s="122"/>
    </row>
    <row r="32" spans="1:5" x14ac:dyDescent="0.3">
      <c r="A32" s="147" t="str">
        <f ca="1">IF(ISTEXT('Udregning af resultater'!CE24),"",'Udregning af resultater'!CE24)</f>
        <v/>
      </c>
      <c r="B32" s="123" t="str">
        <f ca="1">IF(ISBLANK('Udregning af resultater'!CF24),"",'Udregning af resultater'!CF24)</f>
        <v/>
      </c>
      <c r="C32" s="146" t="str">
        <f ca="1">IF(ISTEXT('Udregning af resultater'!CG24),"",'Udregning af resultater'!CG24)</f>
        <v/>
      </c>
      <c r="D32" s="121" t="str">
        <f ca="1">IF(ISTEXT('Udregning af resultater'!CH24),"",'Udregning af resultater'!CH24)</f>
        <v/>
      </c>
      <c r="E32" s="122"/>
    </row>
    <row r="33" spans="1:5" x14ac:dyDescent="0.3">
      <c r="A33" s="147" t="str">
        <f ca="1">IF(ISTEXT('Udregning af resultater'!CE25),"",'Udregning af resultater'!CE25)</f>
        <v/>
      </c>
      <c r="B33" s="123" t="str">
        <f ca="1">IF(ISBLANK('Udregning af resultater'!CF25),"",'Udregning af resultater'!CF25)</f>
        <v/>
      </c>
      <c r="C33" s="146" t="str">
        <f ca="1">IF(ISTEXT('Udregning af resultater'!CG25),"",'Udregning af resultater'!CG25)</f>
        <v/>
      </c>
      <c r="D33" s="121" t="str">
        <f ca="1">IF(ISTEXT('Udregning af resultater'!CH25),"",'Udregning af resultater'!CH25)</f>
        <v/>
      </c>
      <c r="E33" s="122"/>
    </row>
    <row r="34" spans="1:5" x14ac:dyDescent="0.3">
      <c r="A34" s="147" t="str">
        <f ca="1">IF(ISTEXT('Udregning af resultater'!CE26),"",'Udregning af resultater'!CE26)</f>
        <v/>
      </c>
      <c r="B34" s="123" t="str">
        <f ca="1">IF(ISBLANK('Udregning af resultater'!CF26),"",'Udregning af resultater'!CF26)</f>
        <v/>
      </c>
      <c r="C34" s="146" t="str">
        <f ca="1">IF(ISTEXT('Udregning af resultater'!CG26),"",'Udregning af resultater'!CG26)</f>
        <v/>
      </c>
      <c r="D34" s="121" t="str">
        <f ca="1">IF(ISTEXT('Udregning af resultater'!CH26),"",'Udregning af resultater'!CH26)</f>
        <v/>
      </c>
      <c r="E34" s="122"/>
    </row>
    <row r="35" spans="1:5" x14ac:dyDescent="0.3">
      <c r="A35" s="147" t="str">
        <f ca="1">IF(ISTEXT('Udregning af resultater'!CE27),"",'Udregning af resultater'!CE27)</f>
        <v/>
      </c>
      <c r="B35" s="123" t="str">
        <f ca="1">IF(ISBLANK('Udregning af resultater'!CF27),"",'Udregning af resultater'!CF27)</f>
        <v/>
      </c>
      <c r="C35" s="146" t="str">
        <f ca="1">IF(ISTEXT('Udregning af resultater'!CG27),"",'Udregning af resultater'!CG27)</f>
        <v/>
      </c>
      <c r="D35" s="121" t="str">
        <f ca="1">IF(ISTEXT('Udregning af resultater'!CH27),"",'Udregning af resultater'!CH27)</f>
        <v/>
      </c>
      <c r="E35" s="122"/>
    </row>
    <row r="36" spans="1:5" x14ac:dyDescent="0.3">
      <c r="A36" s="147" t="str">
        <f ca="1">IF(ISTEXT('Udregning af resultater'!CE28),"",'Udregning af resultater'!CE28)</f>
        <v/>
      </c>
      <c r="B36" s="123" t="str">
        <f ca="1">IF(ISBLANK('Udregning af resultater'!CF28),"",'Udregning af resultater'!CF28)</f>
        <v/>
      </c>
      <c r="C36" s="146" t="str">
        <f ca="1">IF(ISTEXT('Udregning af resultater'!CG28),"",'Udregning af resultater'!CG28)</f>
        <v/>
      </c>
      <c r="D36" s="121" t="str">
        <f ca="1">IF(ISTEXT('Udregning af resultater'!CH28),"",'Udregning af resultater'!CH28)</f>
        <v/>
      </c>
      <c r="E36" s="122"/>
    </row>
    <row r="37" spans="1:5" x14ac:dyDescent="0.3">
      <c r="A37" s="147" t="str">
        <f ca="1">IF(ISTEXT('Udregning af resultater'!CE29),"",'Udregning af resultater'!CE29)</f>
        <v/>
      </c>
      <c r="B37" s="123" t="str">
        <f ca="1">IF(ISBLANK('Udregning af resultater'!CF29),"",'Udregning af resultater'!CF29)</f>
        <v/>
      </c>
      <c r="C37" s="146" t="str">
        <f ca="1">IF(ISTEXT('Udregning af resultater'!CG29),"",'Udregning af resultater'!CG29)</f>
        <v/>
      </c>
      <c r="D37" s="121" t="str">
        <f ca="1">IF(ISTEXT('Udregning af resultater'!CH29),"",'Udregning af resultater'!CH29)</f>
        <v/>
      </c>
      <c r="E37" s="122"/>
    </row>
    <row r="38" spans="1:5" x14ac:dyDescent="0.3">
      <c r="A38" s="147" t="str">
        <f ca="1">IF(ISTEXT('Udregning af resultater'!CE30),"",'Udregning af resultater'!CE30)</f>
        <v/>
      </c>
      <c r="B38" s="123" t="str">
        <f ca="1">IF(ISBLANK('Udregning af resultater'!CF30),"",'Udregning af resultater'!CF30)</f>
        <v/>
      </c>
      <c r="C38" s="146" t="str">
        <f ca="1">IF(ISTEXT('Udregning af resultater'!CG30),"",'Udregning af resultater'!CG30)</f>
        <v/>
      </c>
      <c r="D38" s="121" t="str">
        <f ca="1">IF(ISTEXT('Udregning af resultater'!CH30),"",'Udregning af resultater'!CH30)</f>
        <v/>
      </c>
      <c r="E38" s="122"/>
    </row>
    <row r="39" spans="1:5" x14ac:dyDescent="0.3">
      <c r="A39" s="147" t="str">
        <f ca="1">IF(ISTEXT('Udregning af resultater'!CE31),"",'Udregning af resultater'!CE31)</f>
        <v/>
      </c>
      <c r="B39" s="123" t="str">
        <f ca="1">IF(ISBLANK('Udregning af resultater'!CF31),"",'Udregning af resultater'!CF31)</f>
        <v/>
      </c>
      <c r="C39" s="146" t="str">
        <f ca="1">IF(ISTEXT('Udregning af resultater'!CG31),"",'Udregning af resultater'!CG31)</f>
        <v/>
      </c>
      <c r="D39" s="121" t="str">
        <f ca="1">IF(ISTEXT('Udregning af resultater'!CH31),"",'Udregning af resultater'!CH31)</f>
        <v/>
      </c>
      <c r="E39" s="122"/>
    </row>
    <row r="40" spans="1:5" x14ac:dyDescent="0.3">
      <c r="A40" s="147" t="str">
        <f ca="1">IF(ISTEXT('Udregning af resultater'!CE32),"",'Udregning af resultater'!CE32)</f>
        <v/>
      </c>
      <c r="B40" s="123" t="str">
        <f ca="1">IF(ISBLANK('Udregning af resultater'!CF32),"",'Udregning af resultater'!CF32)</f>
        <v/>
      </c>
      <c r="C40" s="146" t="str">
        <f ca="1">IF(ISTEXT('Udregning af resultater'!CG32),"",'Udregning af resultater'!CG32)</f>
        <v/>
      </c>
      <c r="D40" s="121" t="str">
        <f ca="1">IF(ISTEXT('Udregning af resultater'!CH32),"",'Udregning af resultater'!CH32)</f>
        <v/>
      </c>
      <c r="E40" s="122"/>
    </row>
    <row r="41" spans="1:5" x14ac:dyDescent="0.3">
      <c r="A41" s="147" t="str">
        <f ca="1">IF(ISTEXT('Udregning af resultater'!CE33),"",'Udregning af resultater'!CE33)</f>
        <v/>
      </c>
      <c r="B41" s="123" t="str">
        <f ca="1">IF(ISBLANK('Udregning af resultater'!CF33),"",'Udregning af resultater'!CF33)</f>
        <v/>
      </c>
      <c r="C41" s="146" t="str">
        <f ca="1">IF(ISTEXT('Udregning af resultater'!CG33),"",'Udregning af resultater'!CG33)</f>
        <v/>
      </c>
      <c r="D41" s="121" t="str">
        <f ca="1">IF(ISTEXT('Udregning af resultater'!CH33),"",'Udregning af resultater'!CH33)</f>
        <v/>
      </c>
      <c r="E41" s="122"/>
    </row>
    <row r="42" spans="1:5" x14ac:dyDescent="0.3">
      <c r="A42" s="147" t="str">
        <f ca="1">IF(ISTEXT('Udregning af resultater'!CE34),"",'Udregning af resultater'!CE34)</f>
        <v/>
      </c>
      <c r="B42" s="123" t="str">
        <f ca="1">IF(ISBLANK('Udregning af resultater'!CF34),"",'Udregning af resultater'!CF34)</f>
        <v/>
      </c>
      <c r="C42" s="146" t="str">
        <f ca="1">IF(ISTEXT('Udregning af resultater'!CG34),"",'Udregning af resultater'!CG34)</f>
        <v/>
      </c>
      <c r="D42" s="121" t="str">
        <f ca="1">IF(ISTEXT('Udregning af resultater'!CH34),"",'Udregning af resultater'!CH34)</f>
        <v/>
      </c>
      <c r="E42" s="122"/>
    </row>
    <row r="43" spans="1:5" x14ac:dyDescent="0.3">
      <c r="A43" s="147" t="str">
        <f ca="1">IF(ISTEXT('Udregning af resultater'!CE35),"",'Udregning af resultater'!CE35)</f>
        <v/>
      </c>
      <c r="B43" s="123" t="str">
        <f ca="1">IF(ISBLANK('Udregning af resultater'!CF35),"",'Udregning af resultater'!CF35)</f>
        <v/>
      </c>
      <c r="C43" s="146" t="str">
        <f ca="1">IF(ISTEXT('Udregning af resultater'!CG35),"",'Udregning af resultater'!CG35)</f>
        <v/>
      </c>
      <c r="D43" s="121" t="str">
        <f ca="1">IF(ISTEXT('Udregning af resultater'!CH35),"",'Udregning af resultater'!CH35)</f>
        <v/>
      </c>
      <c r="E43" s="122"/>
    </row>
    <row r="44" spans="1:5" x14ac:dyDescent="0.3">
      <c r="A44" s="147" t="str">
        <f ca="1">IF(ISTEXT('Udregning af resultater'!CE36),"",'Udregning af resultater'!CE36)</f>
        <v/>
      </c>
      <c r="B44" s="123" t="str">
        <f ca="1">IF(ISBLANK('Udregning af resultater'!CF36),"",'Udregning af resultater'!CF36)</f>
        <v/>
      </c>
      <c r="C44" s="146" t="str">
        <f ca="1">IF(ISTEXT('Udregning af resultater'!CG36),"",'Udregning af resultater'!CG36)</f>
        <v/>
      </c>
      <c r="D44" s="121" t="str">
        <f ca="1">IF(ISTEXT('Udregning af resultater'!CH36),"",'Udregning af resultater'!CH36)</f>
        <v/>
      </c>
      <c r="E44" s="122"/>
    </row>
    <row r="45" spans="1:5" x14ac:dyDescent="0.3">
      <c r="A45" s="147" t="str">
        <f ca="1">IF(ISTEXT('Udregning af resultater'!CE37),"",'Udregning af resultater'!CE37)</f>
        <v/>
      </c>
      <c r="B45" s="123" t="str">
        <f ca="1">IF(ISBLANK('Udregning af resultater'!CF37),"",'Udregning af resultater'!CF37)</f>
        <v/>
      </c>
      <c r="C45" s="146" t="str">
        <f ca="1">IF(ISTEXT('Udregning af resultater'!CG37),"",'Udregning af resultater'!CG37)</f>
        <v/>
      </c>
      <c r="D45" s="121" t="str">
        <f ca="1">IF(ISTEXT('Udregning af resultater'!CH37),"",'Udregning af resultater'!CH37)</f>
        <v/>
      </c>
      <c r="E45" s="122"/>
    </row>
    <row r="46" spans="1:5" x14ac:dyDescent="0.3">
      <c r="A46" s="147" t="str">
        <f ca="1">IF(ISTEXT('Udregning af resultater'!CE38),"",'Udregning af resultater'!CE38)</f>
        <v/>
      </c>
      <c r="B46" s="123" t="str">
        <f ca="1">IF(ISBLANK('Udregning af resultater'!CF38),"",'Udregning af resultater'!CF38)</f>
        <v/>
      </c>
      <c r="C46" s="146" t="str">
        <f ca="1">IF(ISTEXT('Udregning af resultater'!CG38),"",'Udregning af resultater'!CG38)</f>
        <v/>
      </c>
      <c r="D46" s="121" t="str">
        <f ca="1">IF(ISTEXT('Udregning af resultater'!CH38),"",'Udregning af resultater'!CH38)</f>
        <v/>
      </c>
      <c r="E46" s="122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58" t="s">
        <v>89</v>
      </c>
      <c r="B1" s="358"/>
      <c r="D1" s="129"/>
      <c r="E1" s="129"/>
    </row>
    <row r="2" spans="1:5" x14ac:dyDescent="0.3">
      <c r="A2" s="109"/>
      <c r="B2" s="110"/>
      <c r="C2" s="109"/>
      <c r="D2" s="110"/>
      <c r="E2" s="110"/>
    </row>
    <row r="3" spans="1:5" ht="15.6" x14ac:dyDescent="0.3">
      <c r="A3" s="111" t="s">
        <v>86</v>
      </c>
      <c r="B3" s="112"/>
      <c r="D3" s="113"/>
      <c r="E3" s="114"/>
    </row>
    <row r="4" spans="1:5" ht="15.6" x14ac:dyDescent="0.3">
      <c r="A4" s="111"/>
      <c r="B4" s="112"/>
      <c r="C4" s="113"/>
      <c r="D4" s="113"/>
      <c r="E4" s="114"/>
    </row>
    <row r="5" spans="1:5" x14ac:dyDescent="0.3">
      <c r="A5" s="124" t="s">
        <v>12</v>
      </c>
      <c r="B5" s="125" t="str">
        <f>IF(ISBLANK(Hovedmenu!B14),"",Hovedmenu!B14)</f>
        <v/>
      </c>
      <c r="C5" s="126" t="s">
        <v>22</v>
      </c>
      <c r="D5" s="127" t="str">
        <f>IF(ISBLANK(Hovedmenu!H14),"",Hovedmenu!H14)</f>
        <v/>
      </c>
      <c r="E5" s="115"/>
    </row>
    <row r="6" spans="1:5" ht="15.6" x14ac:dyDescent="0.3">
      <c r="A6" s="111"/>
      <c r="B6" s="112"/>
      <c r="C6" s="113"/>
      <c r="D6" s="113"/>
      <c r="E6" s="114"/>
    </row>
    <row r="7" spans="1:5" ht="15" thickBot="1" x14ac:dyDescent="0.35">
      <c r="A7" s="124" t="s">
        <v>23</v>
      </c>
      <c r="B7" s="125" t="str">
        <f>IF(ISBLANK(Hovedmenu!E14),"",Hovedmenu!E14)</f>
        <v/>
      </c>
      <c r="C7" s="115" t="s">
        <v>32</v>
      </c>
      <c r="D7" s="116"/>
      <c r="E7" s="114"/>
    </row>
    <row r="8" spans="1:5" ht="15.6" x14ac:dyDescent="0.3">
      <c r="A8" s="111"/>
      <c r="B8" s="112"/>
      <c r="C8" s="113"/>
      <c r="D8" s="113" t="str">
        <f>IF(ISBLANK(Hovedmenu!F16),"",Hovedmenu!F16)</f>
        <v/>
      </c>
      <c r="E8" s="117"/>
    </row>
    <row r="9" spans="1:5" x14ac:dyDescent="0.3">
      <c r="A9" s="118"/>
      <c r="B9" s="118"/>
      <c r="C9" s="119"/>
      <c r="D9" s="118"/>
      <c r="E9" s="117"/>
    </row>
    <row r="10" spans="1:5" x14ac:dyDescent="0.3">
      <c r="A10" s="120" t="s">
        <v>6</v>
      </c>
      <c r="B10" s="120" t="s">
        <v>83</v>
      </c>
      <c r="C10" s="120" t="s">
        <v>45</v>
      </c>
      <c r="D10" s="128" t="s">
        <v>84</v>
      </c>
      <c r="E10" s="117"/>
    </row>
    <row r="11" spans="1:5" x14ac:dyDescent="0.3">
      <c r="A11" s="147" t="str">
        <f ca="1">IF(ISTEXT('Udregning af resultater'!CE43),"",'Udregning af resultater'!CE43)</f>
        <v/>
      </c>
      <c r="B11" s="123" t="str">
        <f ca="1">IF(ISBLANK('Udregning af resultater'!CF43),"",'Udregning af resultater'!CF43)</f>
        <v/>
      </c>
      <c r="C11" s="146" t="str">
        <f ca="1">IF(ISTEXT('Udregning af resultater'!CG43),"",'Udregning af resultater'!CG43)</f>
        <v/>
      </c>
      <c r="D11" s="121" t="str">
        <f ca="1">IF(ISTEXT('Udregning af resultater'!CH43),"",'Udregning af resultater'!CH43)</f>
        <v/>
      </c>
      <c r="E11" s="110"/>
    </row>
    <row r="12" spans="1:5" x14ac:dyDescent="0.3">
      <c r="A12" s="147" t="str">
        <f ca="1">IF(ISTEXT('Udregning af resultater'!CE44),"",'Udregning af resultater'!CE44)</f>
        <v/>
      </c>
      <c r="B12" s="123" t="str">
        <f ca="1">IF(ISBLANK('Udregning af resultater'!CF44),"",'Udregning af resultater'!CF44)</f>
        <v/>
      </c>
      <c r="C12" s="146" t="str">
        <f ca="1">IF(ISTEXT('Udregning af resultater'!CG44),"",'Udregning af resultater'!CG44)</f>
        <v/>
      </c>
      <c r="D12" s="121" t="str">
        <f ca="1">IF(ISTEXT('Udregning af resultater'!CH44),"",'Udregning af resultater'!CH44)</f>
        <v/>
      </c>
      <c r="E12" s="122"/>
    </row>
    <row r="13" spans="1:5" x14ac:dyDescent="0.3">
      <c r="A13" s="147" t="str">
        <f ca="1">IF(ISTEXT('Udregning af resultater'!CE45),"",'Udregning af resultater'!CE45)</f>
        <v/>
      </c>
      <c r="B13" s="123" t="str">
        <f ca="1">IF(ISBLANK('Udregning af resultater'!CF45),"",'Udregning af resultater'!CF45)</f>
        <v/>
      </c>
      <c r="C13" s="146" t="str">
        <f ca="1">IF(ISTEXT('Udregning af resultater'!CG45),"",'Udregning af resultater'!CG45)</f>
        <v/>
      </c>
      <c r="D13" s="121" t="str">
        <f ca="1">IF(ISTEXT('Udregning af resultater'!CH45),"",'Udregning af resultater'!CH45)</f>
        <v/>
      </c>
      <c r="E13" s="122"/>
    </row>
    <row r="14" spans="1:5" x14ac:dyDescent="0.3">
      <c r="A14" s="147" t="str">
        <f ca="1">IF(ISTEXT('Udregning af resultater'!CE46),"",'Udregning af resultater'!CE46)</f>
        <v/>
      </c>
      <c r="B14" s="123" t="str">
        <f ca="1">IF(ISBLANK('Udregning af resultater'!CF46),"",'Udregning af resultater'!CF46)</f>
        <v/>
      </c>
      <c r="C14" s="146" t="str">
        <f ca="1">IF(ISTEXT('Udregning af resultater'!CG46),"",'Udregning af resultater'!CG46)</f>
        <v/>
      </c>
      <c r="D14" s="121" t="str">
        <f ca="1">IF(ISTEXT('Udregning af resultater'!CH46),"",'Udregning af resultater'!CH46)</f>
        <v/>
      </c>
      <c r="E14" s="122"/>
    </row>
    <row r="15" spans="1:5" x14ac:dyDescent="0.3">
      <c r="A15" s="147" t="str">
        <f ca="1">IF(ISTEXT('Udregning af resultater'!CE47),"",'Udregning af resultater'!CE47)</f>
        <v/>
      </c>
      <c r="B15" s="123" t="str">
        <f ca="1">IF(ISBLANK('Udregning af resultater'!CF47),"",'Udregning af resultater'!CF47)</f>
        <v/>
      </c>
      <c r="C15" s="146" t="str">
        <f ca="1">IF(ISTEXT('Udregning af resultater'!CG47),"",'Udregning af resultater'!CG47)</f>
        <v/>
      </c>
      <c r="D15" s="121" t="str">
        <f ca="1">IF(ISTEXT('Udregning af resultater'!CH47),"",'Udregning af resultater'!CH47)</f>
        <v/>
      </c>
      <c r="E15" s="122"/>
    </row>
    <row r="16" spans="1:5" x14ac:dyDescent="0.3">
      <c r="A16" s="147" t="str">
        <f ca="1">IF(ISTEXT('Udregning af resultater'!CE48),"",'Udregning af resultater'!CE48)</f>
        <v/>
      </c>
      <c r="B16" s="123" t="str">
        <f ca="1">IF(ISBLANK('Udregning af resultater'!CF48),"",'Udregning af resultater'!CF48)</f>
        <v/>
      </c>
      <c r="C16" s="146" t="str">
        <f ca="1">IF(ISTEXT('Udregning af resultater'!CG48),"",'Udregning af resultater'!CG48)</f>
        <v/>
      </c>
      <c r="D16" s="121" t="str">
        <f ca="1">IF(ISTEXT('Udregning af resultater'!CH48),"",'Udregning af resultater'!CH48)</f>
        <v/>
      </c>
      <c r="E16" s="122"/>
    </row>
    <row r="17" spans="1:5" x14ac:dyDescent="0.3">
      <c r="A17" s="147" t="str">
        <f ca="1">IF(ISTEXT('Udregning af resultater'!CE49),"",'Udregning af resultater'!CE49)</f>
        <v/>
      </c>
      <c r="B17" s="123" t="str">
        <f ca="1">IF(ISBLANK('Udregning af resultater'!CF49),"",'Udregning af resultater'!CF49)</f>
        <v/>
      </c>
      <c r="C17" s="146" t="str">
        <f ca="1">IF(ISTEXT('Udregning af resultater'!CG49),"",'Udregning af resultater'!CG49)</f>
        <v/>
      </c>
      <c r="D17" s="121" t="str">
        <f ca="1">IF(ISTEXT('Udregning af resultater'!CH49),"",'Udregning af resultater'!CH49)</f>
        <v/>
      </c>
      <c r="E17" s="122"/>
    </row>
    <row r="18" spans="1:5" x14ac:dyDescent="0.3">
      <c r="A18" s="147" t="str">
        <f ca="1">IF(ISTEXT('Udregning af resultater'!CE50),"",'Udregning af resultater'!CE50)</f>
        <v/>
      </c>
      <c r="B18" s="123" t="str">
        <f ca="1">IF(ISBLANK('Udregning af resultater'!CF50),"",'Udregning af resultater'!CF50)</f>
        <v/>
      </c>
      <c r="C18" s="146" t="str">
        <f ca="1">IF(ISTEXT('Udregning af resultater'!CG50),"",'Udregning af resultater'!CG50)</f>
        <v/>
      </c>
      <c r="D18" s="121" t="str">
        <f ca="1">IF(ISTEXT('Udregning af resultater'!CH50),"",'Udregning af resultater'!CH50)</f>
        <v/>
      </c>
      <c r="E18" s="122"/>
    </row>
    <row r="19" spans="1:5" x14ac:dyDescent="0.3">
      <c r="A19" s="147" t="str">
        <f ca="1">IF(ISTEXT('Udregning af resultater'!CE51),"",'Udregning af resultater'!CE51)</f>
        <v/>
      </c>
      <c r="B19" s="123" t="str">
        <f ca="1">IF(ISBLANK('Udregning af resultater'!CF51),"",'Udregning af resultater'!CF51)</f>
        <v/>
      </c>
      <c r="C19" s="146" t="str">
        <f ca="1">IF(ISTEXT('Udregning af resultater'!CG51),"",'Udregning af resultater'!CG51)</f>
        <v/>
      </c>
      <c r="D19" s="121" t="str">
        <f ca="1">IF(ISTEXT('Udregning af resultater'!CH51),"",'Udregning af resultater'!CH51)</f>
        <v/>
      </c>
      <c r="E19" s="122"/>
    </row>
    <row r="20" spans="1:5" x14ac:dyDescent="0.3">
      <c r="A20" s="147" t="str">
        <f ca="1">IF(ISTEXT('Udregning af resultater'!CE52),"",'Udregning af resultater'!CE52)</f>
        <v/>
      </c>
      <c r="B20" s="123" t="str">
        <f ca="1">IF(ISBLANK('Udregning af resultater'!CF52),"",'Udregning af resultater'!CF52)</f>
        <v/>
      </c>
      <c r="C20" s="146" t="str">
        <f ca="1">IF(ISTEXT('Udregning af resultater'!CG52),"",'Udregning af resultater'!CG52)</f>
        <v/>
      </c>
      <c r="D20" s="121" t="str">
        <f ca="1">IF(ISTEXT('Udregning af resultater'!CH52),"",'Udregning af resultater'!CH52)</f>
        <v/>
      </c>
      <c r="E20" s="122"/>
    </row>
    <row r="21" spans="1:5" x14ac:dyDescent="0.3">
      <c r="A21" s="147" t="str">
        <f ca="1">IF(ISTEXT('Udregning af resultater'!CE53),"",'Udregning af resultater'!CE53)</f>
        <v/>
      </c>
      <c r="B21" s="123" t="str">
        <f ca="1">IF(ISBLANK('Udregning af resultater'!CF53),"",'Udregning af resultater'!CF53)</f>
        <v/>
      </c>
      <c r="C21" s="146" t="str">
        <f ca="1">IF(ISTEXT('Udregning af resultater'!CG53),"",'Udregning af resultater'!CG53)</f>
        <v/>
      </c>
      <c r="D21" s="121" t="str">
        <f ca="1">IF(ISTEXT('Udregning af resultater'!CH53),"",'Udregning af resultater'!CH53)</f>
        <v/>
      </c>
      <c r="E21" s="122"/>
    </row>
    <row r="22" spans="1:5" x14ac:dyDescent="0.3">
      <c r="A22" s="147" t="str">
        <f ca="1">IF(ISTEXT('Udregning af resultater'!CE54),"",'Udregning af resultater'!CE54)</f>
        <v/>
      </c>
      <c r="B22" s="123" t="str">
        <f ca="1">IF(ISBLANK('Udregning af resultater'!CF54),"",'Udregning af resultater'!CF54)</f>
        <v/>
      </c>
      <c r="C22" s="146" t="str">
        <f ca="1">IF(ISTEXT('Udregning af resultater'!CG54),"",'Udregning af resultater'!CG54)</f>
        <v/>
      </c>
      <c r="D22" s="121" t="str">
        <f ca="1">IF(ISTEXT('Udregning af resultater'!CH54),"",'Udregning af resultater'!CH54)</f>
        <v/>
      </c>
      <c r="E22" s="122"/>
    </row>
    <row r="23" spans="1:5" x14ac:dyDescent="0.3">
      <c r="A23" s="147" t="str">
        <f ca="1">IF(ISTEXT('Udregning af resultater'!CE55),"",'Udregning af resultater'!CE55)</f>
        <v/>
      </c>
      <c r="B23" s="123" t="str">
        <f ca="1">IF(ISBLANK('Udregning af resultater'!CF55),"",'Udregning af resultater'!CF55)</f>
        <v/>
      </c>
      <c r="C23" s="146" t="str">
        <f ca="1">IF(ISTEXT('Udregning af resultater'!CG55),"",'Udregning af resultater'!CG55)</f>
        <v/>
      </c>
      <c r="D23" s="121" t="str">
        <f ca="1">IF(ISTEXT('Udregning af resultater'!CH55),"",'Udregning af resultater'!CH55)</f>
        <v/>
      </c>
      <c r="E23" s="122"/>
    </row>
    <row r="24" spans="1:5" x14ac:dyDescent="0.3">
      <c r="A24" s="147" t="str">
        <f ca="1">IF(ISTEXT('Udregning af resultater'!CE56),"",'Udregning af resultater'!CE56)</f>
        <v/>
      </c>
      <c r="B24" s="123" t="str">
        <f ca="1">IF(ISBLANK('Udregning af resultater'!CF56),"",'Udregning af resultater'!CF56)</f>
        <v/>
      </c>
      <c r="C24" s="146" t="str">
        <f ca="1">IF(ISTEXT('Udregning af resultater'!CG56),"",'Udregning af resultater'!CG56)</f>
        <v/>
      </c>
      <c r="D24" s="121" t="str">
        <f ca="1">IF(ISTEXT('Udregning af resultater'!CH56),"",'Udregning af resultater'!CH56)</f>
        <v/>
      </c>
      <c r="E24" s="122"/>
    </row>
    <row r="25" spans="1:5" x14ac:dyDescent="0.3">
      <c r="A25" s="147" t="str">
        <f ca="1">IF(ISTEXT('Udregning af resultater'!CE57),"",'Udregning af resultater'!CE57)</f>
        <v/>
      </c>
      <c r="B25" s="123" t="str">
        <f ca="1">IF(ISBLANK('Udregning af resultater'!CF57),"",'Udregning af resultater'!CF57)</f>
        <v/>
      </c>
      <c r="C25" s="146" t="str">
        <f ca="1">IF(ISTEXT('Udregning af resultater'!CG57),"",'Udregning af resultater'!CG57)</f>
        <v/>
      </c>
      <c r="D25" s="121" t="str">
        <f ca="1">IF(ISTEXT('Udregning af resultater'!CH57),"",'Udregning af resultater'!CH57)</f>
        <v/>
      </c>
      <c r="E25" s="122"/>
    </row>
    <row r="26" spans="1:5" x14ac:dyDescent="0.3">
      <c r="A26" s="147" t="str">
        <f ca="1">IF(ISTEXT('Udregning af resultater'!CE58),"",'Udregning af resultater'!CE58)</f>
        <v/>
      </c>
      <c r="B26" s="123" t="str">
        <f ca="1">IF(ISBLANK('Udregning af resultater'!CF58),"",'Udregning af resultater'!CF58)</f>
        <v/>
      </c>
      <c r="C26" s="146" t="str">
        <f ca="1">IF(ISTEXT('Udregning af resultater'!CG58),"",'Udregning af resultater'!CG58)</f>
        <v/>
      </c>
      <c r="D26" s="121" t="str">
        <f ca="1">IF(ISTEXT('Udregning af resultater'!CH58),"",'Udregning af resultater'!CH58)</f>
        <v/>
      </c>
      <c r="E26" s="122"/>
    </row>
    <row r="27" spans="1:5" x14ac:dyDescent="0.3">
      <c r="A27" s="147" t="str">
        <f ca="1">IF(ISTEXT('Udregning af resultater'!CE59),"",'Udregning af resultater'!CE59)</f>
        <v/>
      </c>
      <c r="B27" s="123" t="str">
        <f ca="1">IF(ISBLANK('Udregning af resultater'!CF59),"",'Udregning af resultater'!CF59)</f>
        <v/>
      </c>
      <c r="C27" s="146" t="str">
        <f ca="1">IF(ISTEXT('Udregning af resultater'!CG59),"",'Udregning af resultater'!CG59)</f>
        <v/>
      </c>
      <c r="D27" s="121" t="str">
        <f ca="1">IF(ISTEXT('Udregning af resultater'!CH59),"",'Udregning af resultater'!CH59)</f>
        <v/>
      </c>
      <c r="E27" s="122"/>
    </row>
    <row r="28" spans="1:5" x14ac:dyDescent="0.3">
      <c r="A28" s="147" t="str">
        <f ca="1">IF(ISTEXT('Udregning af resultater'!CE60),"",'Udregning af resultater'!CE60)</f>
        <v/>
      </c>
      <c r="B28" s="123" t="str">
        <f ca="1">IF(ISBLANK('Udregning af resultater'!CF60),"",'Udregning af resultater'!CF60)</f>
        <v/>
      </c>
      <c r="C28" s="146" t="str">
        <f ca="1">IF(ISTEXT('Udregning af resultater'!CG60),"",'Udregning af resultater'!CG60)</f>
        <v/>
      </c>
      <c r="D28" s="121" t="str">
        <f ca="1">IF(ISTEXT('Udregning af resultater'!CH60),"",'Udregning af resultater'!CH60)</f>
        <v/>
      </c>
      <c r="E28" s="122"/>
    </row>
    <row r="29" spans="1:5" x14ac:dyDescent="0.3">
      <c r="A29" s="147" t="str">
        <f ca="1">IF(ISTEXT('Udregning af resultater'!CE61),"",'Udregning af resultater'!CE61)</f>
        <v/>
      </c>
      <c r="B29" s="123" t="str">
        <f ca="1">IF(ISBLANK('Udregning af resultater'!CF61),"",'Udregning af resultater'!CF61)</f>
        <v/>
      </c>
      <c r="C29" s="146" t="str">
        <f ca="1">IF(ISTEXT('Udregning af resultater'!CG61),"",'Udregning af resultater'!CG61)</f>
        <v/>
      </c>
      <c r="D29" s="121" t="str">
        <f ca="1">IF(ISTEXT('Udregning af resultater'!CH61),"",'Udregning af resultater'!CH61)</f>
        <v/>
      </c>
      <c r="E29" s="122"/>
    </row>
    <row r="30" spans="1:5" x14ac:dyDescent="0.3">
      <c r="A30" s="147" t="str">
        <f ca="1">IF(ISTEXT('Udregning af resultater'!CE62),"",'Udregning af resultater'!CE62)</f>
        <v/>
      </c>
      <c r="B30" s="123" t="str">
        <f ca="1">IF(ISBLANK('Udregning af resultater'!CF62),"",'Udregning af resultater'!CF62)</f>
        <v/>
      </c>
      <c r="C30" s="146" t="str">
        <f ca="1">IF(ISTEXT('Udregning af resultater'!CG62),"",'Udregning af resultater'!CG62)</f>
        <v/>
      </c>
      <c r="D30" s="121" t="str">
        <f ca="1">IF(ISTEXT('Udregning af resultater'!CH62),"",'Udregning af resultater'!CH62)</f>
        <v/>
      </c>
      <c r="E30" s="122"/>
    </row>
    <row r="31" spans="1:5" x14ac:dyDescent="0.3">
      <c r="A31" s="147" t="str">
        <f ca="1">IF(ISTEXT('Udregning af resultater'!CE63),"",'Udregning af resultater'!CE63)</f>
        <v/>
      </c>
      <c r="B31" s="123" t="str">
        <f ca="1">IF(ISBLANK('Udregning af resultater'!CF63),"",'Udregning af resultater'!CF63)</f>
        <v/>
      </c>
      <c r="C31" s="146" t="str">
        <f ca="1">IF(ISTEXT('Udregning af resultater'!CG63),"",'Udregning af resultater'!CG63)</f>
        <v/>
      </c>
      <c r="D31" s="121" t="str">
        <f ca="1">IF(ISTEXT('Udregning af resultater'!CH63),"",'Udregning af resultater'!CH63)</f>
        <v/>
      </c>
      <c r="E31" s="122"/>
    </row>
    <row r="32" spans="1:5" x14ac:dyDescent="0.3">
      <c r="A32" s="147" t="str">
        <f ca="1">IF(ISTEXT('Udregning af resultater'!CE64),"",'Udregning af resultater'!CE64)</f>
        <v/>
      </c>
      <c r="B32" s="123" t="str">
        <f ca="1">IF(ISBLANK('Udregning af resultater'!CF64),"",'Udregning af resultater'!CF64)</f>
        <v/>
      </c>
      <c r="C32" s="146" t="str">
        <f ca="1">IF(ISTEXT('Udregning af resultater'!CG64),"",'Udregning af resultater'!CG64)</f>
        <v/>
      </c>
      <c r="D32" s="121" t="str">
        <f ca="1">IF(ISTEXT('Udregning af resultater'!CH64),"",'Udregning af resultater'!CH64)</f>
        <v/>
      </c>
      <c r="E32" s="122"/>
    </row>
    <row r="33" spans="1:5" x14ac:dyDescent="0.3">
      <c r="A33" s="147" t="str">
        <f ca="1">IF(ISTEXT('Udregning af resultater'!CE65),"",'Udregning af resultater'!CE65)</f>
        <v/>
      </c>
      <c r="B33" s="123" t="str">
        <f ca="1">IF(ISBLANK('Udregning af resultater'!CF65),"",'Udregning af resultater'!CF65)</f>
        <v/>
      </c>
      <c r="C33" s="146" t="str">
        <f ca="1">IF(ISTEXT('Udregning af resultater'!CG65),"",'Udregning af resultater'!CG65)</f>
        <v/>
      </c>
      <c r="D33" s="121" t="str">
        <f ca="1">IF(ISTEXT('Udregning af resultater'!CH65),"",'Udregning af resultater'!CH65)</f>
        <v/>
      </c>
      <c r="E33" s="122"/>
    </row>
    <row r="34" spans="1:5" x14ac:dyDescent="0.3">
      <c r="A34" s="147" t="str">
        <f ca="1">IF(ISTEXT('Udregning af resultater'!CE66),"",'Udregning af resultater'!CE66)</f>
        <v/>
      </c>
      <c r="B34" s="123" t="str">
        <f ca="1">IF(ISBLANK('Udregning af resultater'!CF66),"",'Udregning af resultater'!CF66)</f>
        <v/>
      </c>
      <c r="C34" s="146" t="str">
        <f ca="1">IF(ISTEXT('Udregning af resultater'!CG66),"",'Udregning af resultater'!CG66)</f>
        <v/>
      </c>
      <c r="D34" s="121" t="str">
        <f ca="1">IF(ISTEXT('Udregning af resultater'!CH66),"",'Udregning af resultater'!CH66)</f>
        <v/>
      </c>
      <c r="E34" s="122"/>
    </row>
    <row r="35" spans="1:5" x14ac:dyDescent="0.3">
      <c r="A35" s="147" t="str">
        <f ca="1">IF(ISTEXT('Udregning af resultater'!CE67),"",'Udregning af resultater'!CE67)</f>
        <v/>
      </c>
      <c r="B35" s="123" t="str">
        <f ca="1">IF(ISBLANK('Udregning af resultater'!CF67),"",'Udregning af resultater'!CF67)</f>
        <v/>
      </c>
      <c r="C35" s="146" t="str">
        <f ca="1">IF(ISTEXT('Udregning af resultater'!CG67),"",'Udregning af resultater'!CG67)</f>
        <v/>
      </c>
      <c r="D35" s="121" t="str">
        <f ca="1">IF(ISTEXT('Udregning af resultater'!CH67),"",'Udregning af resultater'!CH67)</f>
        <v/>
      </c>
      <c r="E35" s="122"/>
    </row>
    <row r="36" spans="1:5" x14ac:dyDescent="0.3">
      <c r="A36" s="147" t="str">
        <f ca="1">IF(ISTEXT('Udregning af resultater'!CE68),"",'Udregning af resultater'!CE68)</f>
        <v/>
      </c>
      <c r="B36" s="123" t="str">
        <f ca="1">IF(ISBLANK('Udregning af resultater'!CF68),"",'Udregning af resultater'!CF68)</f>
        <v/>
      </c>
      <c r="C36" s="146" t="str">
        <f ca="1">IF(ISTEXT('Udregning af resultater'!CG68),"",'Udregning af resultater'!CG68)</f>
        <v/>
      </c>
      <c r="D36" s="121" t="str">
        <f ca="1">IF(ISTEXT('Udregning af resultater'!CH68),"",'Udregning af resultater'!CH68)</f>
        <v/>
      </c>
      <c r="E36" s="122"/>
    </row>
    <row r="37" spans="1:5" x14ac:dyDescent="0.3">
      <c r="A37" s="147" t="str">
        <f ca="1">IF(ISTEXT('Udregning af resultater'!CE69),"",'Udregning af resultater'!CE69)</f>
        <v/>
      </c>
      <c r="B37" s="123" t="str">
        <f ca="1">IF(ISBLANK('Udregning af resultater'!CF69),"",'Udregning af resultater'!CF69)</f>
        <v/>
      </c>
      <c r="C37" s="146" t="str">
        <f ca="1">IF(ISTEXT('Udregning af resultater'!CG69),"",'Udregning af resultater'!CG69)</f>
        <v/>
      </c>
      <c r="D37" s="121" t="str">
        <f ca="1">IF(ISTEXT('Udregning af resultater'!CH69),"",'Udregning af resultater'!CH69)</f>
        <v/>
      </c>
      <c r="E37" s="122"/>
    </row>
    <row r="38" spans="1:5" x14ac:dyDescent="0.3">
      <c r="A38" s="147" t="str">
        <f ca="1">IF(ISTEXT('Udregning af resultater'!CE70),"",'Udregning af resultater'!CE70)</f>
        <v/>
      </c>
      <c r="B38" s="123" t="str">
        <f ca="1">IF(ISBLANK('Udregning af resultater'!CF70),"",'Udregning af resultater'!CF70)</f>
        <v/>
      </c>
      <c r="C38" s="146" t="str">
        <f ca="1">IF(ISTEXT('Udregning af resultater'!CG70),"",'Udregning af resultater'!CG70)</f>
        <v/>
      </c>
      <c r="D38" s="121" t="str">
        <f ca="1">IF(ISTEXT('Udregning af resultater'!CH70),"",'Udregning af resultater'!CH70)</f>
        <v/>
      </c>
      <c r="E38" s="122"/>
    </row>
    <row r="39" spans="1:5" x14ac:dyDescent="0.3">
      <c r="A39" s="147" t="str">
        <f ca="1">IF(ISTEXT('Udregning af resultater'!CE71),"",'Udregning af resultater'!CE71)</f>
        <v/>
      </c>
      <c r="B39" s="123" t="str">
        <f ca="1">IF(ISBLANK('Udregning af resultater'!CF71),"",'Udregning af resultater'!CF71)</f>
        <v/>
      </c>
      <c r="C39" s="146" t="str">
        <f ca="1">IF(ISTEXT('Udregning af resultater'!CG71),"",'Udregning af resultater'!CG71)</f>
        <v/>
      </c>
      <c r="D39" s="121" t="str">
        <f ca="1">IF(ISTEXT('Udregning af resultater'!CH71),"",'Udregning af resultater'!CH71)</f>
        <v/>
      </c>
      <c r="E39" s="122"/>
    </row>
    <row r="40" spans="1:5" x14ac:dyDescent="0.3">
      <c r="A40" s="147" t="str">
        <f ca="1">IF(ISTEXT('Udregning af resultater'!CE72),"",'Udregning af resultater'!CE72)</f>
        <v/>
      </c>
      <c r="B40" s="123" t="str">
        <f ca="1">IF(ISBLANK('Udregning af resultater'!CF72),"",'Udregning af resultater'!CF72)</f>
        <v/>
      </c>
      <c r="C40" s="146" t="str">
        <f ca="1">IF(ISTEXT('Udregning af resultater'!CG72),"",'Udregning af resultater'!CG72)</f>
        <v/>
      </c>
      <c r="D40" s="121" t="str">
        <f ca="1">IF(ISTEXT('Udregning af resultater'!CH72),"",'Udregning af resultater'!CH72)</f>
        <v/>
      </c>
      <c r="E40" s="122"/>
    </row>
    <row r="41" spans="1:5" x14ac:dyDescent="0.3">
      <c r="A41" s="147" t="str">
        <f ca="1">IF(ISTEXT('Udregning af resultater'!CE73),"",'Udregning af resultater'!CE73)</f>
        <v/>
      </c>
      <c r="B41" s="123" t="str">
        <f ca="1">IF(ISBLANK('Udregning af resultater'!CF73),"",'Udregning af resultater'!CF73)</f>
        <v/>
      </c>
      <c r="C41" s="146" t="str">
        <f ca="1">IF(ISTEXT('Udregning af resultater'!CG73),"",'Udregning af resultater'!CG73)</f>
        <v/>
      </c>
      <c r="D41" s="121" t="str">
        <f ca="1">IF(ISTEXT('Udregning af resultater'!CH73),"",'Udregning af resultater'!CH73)</f>
        <v/>
      </c>
      <c r="E41" s="122"/>
    </row>
    <row r="42" spans="1:5" x14ac:dyDescent="0.3">
      <c r="A42" s="147" t="str">
        <f ca="1">IF(ISTEXT('Udregning af resultater'!CE74),"",'Udregning af resultater'!CE74)</f>
        <v/>
      </c>
      <c r="B42" s="123" t="str">
        <f ca="1">IF(ISBLANK('Udregning af resultater'!CF74),"",'Udregning af resultater'!CF74)</f>
        <v/>
      </c>
      <c r="C42" s="146" t="str">
        <f ca="1">IF(ISTEXT('Udregning af resultater'!CG74),"",'Udregning af resultater'!CG74)</f>
        <v/>
      </c>
      <c r="D42" s="121" t="str">
        <f ca="1">IF(ISTEXT('Udregning af resultater'!CH74),"",'Udregning af resultater'!CH74)</f>
        <v/>
      </c>
      <c r="E42" s="122"/>
    </row>
    <row r="43" spans="1:5" x14ac:dyDescent="0.3">
      <c r="A43" s="147" t="str">
        <f ca="1">IF(ISTEXT('Udregning af resultater'!CE75),"",'Udregning af resultater'!CE75)</f>
        <v/>
      </c>
      <c r="B43" s="123" t="str">
        <f ca="1">IF(ISBLANK('Udregning af resultater'!CF75),"",'Udregning af resultater'!CF75)</f>
        <v/>
      </c>
      <c r="C43" s="146" t="str">
        <f ca="1">IF(ISTEXT('Udregning af resultater'!CG75),"",'Udregning af resultater'!CG75)</f>
        <v/>
      </c>
      <c r="D43" s="121" t="str">
        <f ca="1">IF(ISTEXT('Udregning af resultater'!CH75),"",'Udregning af resultater'!CH75)</f>
        <v/>
      </c>
      <c r="E43" s="122"/>
    </row>
    <row r="44" spans="1:5" x14ac:dyDescent="0.3">
      <c r="A44" s="147" t="str">
        <f ca="1">IF(ISTEXT('Udregning af resultater'!CE76),"",'Udregning af resultater'!CE76)</f>
        <v/>
      </c>
      <c r="B44" s="123" t="str">
        <f ca="1">IF(ISBLANK('Udregning af resultater'!CF76),"",'Udregning af resultater'!CF76)</f>
        <v/>
      </c>
      <c r="C44" s="146" t="str">
        <f ca="1">IF(ISTEXT('Udregning af resultater'!CG76),"",'Udregning af resultater'!CG76)</f>
        <v/>
      </c>
      <c r="D44" s="121" t="str">
        <f ca="1">IF(ISTEXT('Udregning af resultater'!CH76),"",'Udregning af resultater'!CH76)</f>
        <v/>
      </c>
      <c r="E44" s="122"/>
    </row>
    <row r="45" spans="1:5" x14ac:dyDescent="0.3">
      <c r="A45" s="147" t="str">
        <f ca="1">IF(ISTEXT('Udregning af resultater'!CE77),"",'Udregning af resultater'!CE77)</f>
        <v/>
      </c>
      <c r="B45" s="123" t="str">
        <f ca="1">IF(ISBLANK('Udregning af resultater'!CF77),"",'Udregning af resultater'!CF77)</f>
        <v/>
      </c>
      <c r="C45" s="146" t="str">
        <f ca="1">IF(ISTEXT('Udregning af resultater'!CG77),"",'Udregning af resultater'!CG77)</f>
        <v/>
      </c>
      <c r="D45" s="121" t="str">
        <f ca="1">IF(ISTEXT('Udregning af resultater'!CH77),"",'Udregning af resultater'!CH77)</f>
        <v/>
      </c>
      <c r="E45" s="122"/>
    </row>
    <row r="46" spans="1:5" x14ac:dyDescent="0.3">
      <c r="A46" s="147" t="str">
        <f ca="1">IF(ISTEXT('Udregning af resultater'!CE78),"",'Udregning af resultater'!CE78)</f>
        <v/>
      </c>
      <c r="B46" s="123" t="str">
        <f ca="1">IF(ISBLANK('Udregning af resultater'!CF78),"",'Udregning af resultater'!CF78)</f>
        <v/>
      </c>
      <c r="C46" s="146" t="str">
        <f ca="1">IF(ISTEXT('Udregning af resultater'!CG78),"",'Udregning af resultater'!CG78)</f>
        <v/>
      </c>
      <c r="D46" s="121" t="str">
        <f ca="1">IF(ISTEXT('Udregning af resultater'!CH78),"",'Udregning af resultater'!CH78)</f>
        <v/>
      </c>
      <c r="E46" s="122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3" t="s">
        <v>89</v>
      </c>
      <c r="B1" s="363"/>
      <c r="C1" s="363"/>
      <c r="D1" s="132" t="s">
        <v>12</v>
      </c>
      <c r="E1" s="133"/>
      <c r="F1" s="134" t="str">
        <f>IF(ISBLANK(Hovedmenu!B14),"",Hovedmenu!B14)</f>
        <v/>
      </c>
      <c r="G1" s="135"/>
      <c r="H1" s="135"/>
      <c r="I1" s="135"/>
    </row>
    <row r="2" spans="1:9" ht="23.25" customHeight="1" x14ac:dyDescent="0.3">
      <c r="A2" s="131"/>
      <c r="B2" s="131"/>
      <c r="C2" s="131"/>
      <c r="D2" s="132" t="s">
        <v>23</v>
      </c>
      <c r="E2" s="136"/>
      <c r="F2" s="137" t="str">
        <f>IF(ISBLANK(Hovedmenu!E14),"",Hovedmenu!E14)</f>
        <v/>
      </c>
      <c r="G2" s="135"/>
      <c r="H2" s="135"/>
      <c r="I2" s="135"/>
    </row>
    <row r="3" spans="1:9" ht="23.25" customHeight="1" x14ac:dyDescent="0.4">
      <c r="A3" s="211" t="s">
        <v>151</v>
      </c>
      <c r="B3" s="210"/>
      <c r="C3" s="131"/>
      <c r="D3" s="132" t="s">
        <v>22</v>
      </c>
      <c r="E3" s="136"/>
      <c r="F3" s="360" t="str">
        <f>IF(ISBLANK(Hovedmenu!H14),"",Hovedmenu!H14)</f>
        <v/>
      </c>
      <c r="G3" s="361"/>
      <c r="H3" s="135"/>
      <c r="I3" s="135"/>
    </row>
    <row r="4" spans="1:9" ht="15.6" x14ac:dyDescent="0.3">
      <c r="A4" s="138"/>
      <c r="B4" s="138"/>
      <c r="C4" s="131"/>
      <c r="D4" s="135"/>
      <c r="E4" s="135"/>
      <c r="F4" s="139"/>
      <c r="G4" s="135"/>
      <c r="H4" s="135"/>
      <c r="I4" s="135"/>
    </row>
    <row r="5" spans="1:9" ht="15" thickBot="1" x14ac:dyDescent="0.35">
      <c r="A5" s="140"/>
      <c r="B5" s="140"/>
      <c r="C5" s="140"/>
      <c r="D5" s="141" t="s">
        <v>53</v>
      </c>
      <c r="E5" s="139"/>
      <c r="F5" s="142"/>
      <c r="G5" s="142"/>
      <c r="H5" s="142"/>
      <c r="I5" s="142"/>
    </row>
    <row r="6" spans="1:9" x14ac:dyDescent="0.3">
      <c r="A6" s="140"/>
      <c r="B6" s="140"/>
      <c r="C6" s="140"/>
      <c r="D6" s="139"/>
      <c r="E6" s="139"/>
      <c r="F6" s="362" t="str">
        <f>IF(ISBLANK(Hovedmenu!F16),"",Hovedmenu!F16)</f>
        <v/>
      </c>
      <c r="G6" s="362"/>
      <c r="H6" s="362"/>
      <c r="I6" s="362"/>
    </row>
    <row r="7" spans="1:9" x14ac:dyDescent="0.3">
      <c r="A7" s="140"/>
      <c r="B7" s="140"/>
      <c r="C7" s="140"/>
      <c r="D7" s="139"/>
      <c r="E7" s="139"/>
      <c r="F7" s="139"/>
      <c r="G7" s="139"/>
      <c r="H7" s="3"/>
      <c r="I7" s="139"/>
    </row>
    <row r="8" spans="1:9" x14ac:dyDescent="0.3">
      <c r="A8" s="140"/>
      <c r="B8" s="140"/>
      <c r="C8" s="140"/>
      <c r="D8" s="139"/>
      <c r="E8" s="139"/>
      <c r="F8" s="139"/>
      <c r="G8" s="139"/>
      <c r="H8" s="139"/>
      <c r="I8" s="139"/>
    </row>
    <row r="9" spans="1:9" x14ac:dyDescent="0.3">
      <c r="A9" s="140"/>
      <c r="B9" s="140"/>
      <c r="C9" s="140"/>
      <c r="D9" s="139"/>
      <c r="E9" s="139"/>
      <c r="F9" s="139"/>
      <c r="G9" s="139"/>
      <c r="H9" s="139"/>
      <c r="I9" s="139"/>
    </row>
    <row r="10" spans="1:9" ht="84" x14ac:dyDescent="0.3">
      <c r="A10" s="143" t="s">
        <v>6</v>
      </c>
      <c r="B10" s="144" t="s">
        <v>7</v>
      </c>
      <c r="C10" s="143" t="s">
        <v>8</v>
      </c>
      <c r="D10" s="143" t="s">
        <v>91</v>
      </c>
      <c r="E10" s="143" t="s">
        <v>80</v>
      </c>
      <c r="F10" s="143" t="s">
        <v>92</v>
      </c>
      <c r="G10" s="143" t="s">
        <v>80</v>
      </c>
      <c r="H10" s="143" t="s">
        <v>93</v>
      </c>
      <c r="I10" s="143" t="s">
        <v>94</v>
      </c>
    </row>
    <row r="11" spans="1:9" x14ac:dyDescent="0.3">
      <c r="A11" s="148" t="str">
        <f ca="1">IF(ISERROR('Udregning af resultater'!BW43),"",'Udregning af resultater'!BW43)</f>
        <v/>
      </c>
      <c r="B11" s="232" t="str">
        <f ca="1">IF(ISERROR('Udregning af resultater'!BX43),"",'Udregning af resultater'!BX43)</f>
        <v/>
      </c>
      <c r="C11" s="145" t="str">
        <f ca="1">IF(ISERROR('Udregning af resultater'!CC43),"",'Udregning af resultater'!CC43)</f>
        <v/>
      </c>
      <c r="D11" s="145" t="str">
        <f ca="1">IF(ISERROR('Udregning af resultater'!BY43),"",'Udregning af resultater'!BY43)</f>
        <v/>
      </c>
      <c r="E11" s="145" t="str">
        <f ca="1">IF(ISERROR('Udregning af resultater'!BZ43),"",'Udregning af resultater'!BZ43)</f>
        <v/>
      </c>
      <c r="F11" s="145" t="str">
        <f ca="1">IF(ISERROR('Udregning af resultater'!CA43),"",'Udregning af resultater'!CA43)</f>
        <v/>
      </c>
      <c r="G11" s="145" t="str">
        <f ca="1">IF(ISTEXT('Udregning af resultater'!CB43),"",'Udregning af resultater'!CB43)</f>
        <v/>
      </c>
      <c r="H11" s="233" t="str">
        <f ca="1">IFERROR(D11+F11,"")</f>
        <v/>
      </c>
      <c r="I11" s="145" t="str">
        <f ca="1">IF(ISNUMBER(H11),1,"")</f>
        <v/>
      </c>
    </row>
    <row r="12" spans="1:9" x14ac:dyDescent="0.3">
      <c r="A12" s="148" t="str">
        <f ca="1">IF(ISERROR('Udregning af resultater'!BW44),"",'Udregning af resultater'!BW44)</f>
        <v/>
      </c>
      <c r="B12" s="232" t="str">
        <f ca="1">IF(ISERROR('Udregning af resultater'!BX44),"",'Udregning af resultater'!BX44)</f>
        <v/>
      </c>
      <c r="C12" s="145" t="str">
        <f ca="1">IF(ISERROR('Udregning af resultater'!CC44),"",'Udregning af resultater'!CC44)</f>
        <v/>
      </c>
      <c r="D12" s="145" t="str">
        <f ca="1">IF(ISERROR('Udregning af resultater'!BY44),"",'Udregning af resultater'!BY44)</f>
        <v/>
      </c>
      <c r="E12" s="145" t="str">
        <f ca="1">IF(ISERROR('Udregning af resultater'!BZ44),"",'Udregning af resultater'!BZ44)</f>
        <v/>
      </c>
      <c r="F12" s="145" t="str">
        <f ca="1">IF(ISERROR('Udregning af resultater'!CA44),"",'Udregning af resultater'!CA44)</f>
        <v/>
      </c>
      <c r="G12" s="145" t="str">
        <f ca="1">IF(ISTEXT('Udregning af resultater'!CB44),"",'Udregning af resultater'!CB44)</f>
        <v/>
      </c>
      <c r="H12" s="233" t="str">
        <f t="shared" ref="H12:H46" ca="1" si="0">IFERROR(D12+F12,"")</f>
        <v/>
      </c>
      <c r="I12" s="145" t="str">
        <f ca="1">IF(ISNUMBER(H12),I11+1,"")</f>
        <v/>
      </c>
    </row>
    <row r="13" spans="1:9" x14ac:dyDescent="0.3">
      <c r="A13" s="148" t="str">
        <f ca="1">IF(ISERROR('Udregning af resultater'!BW45),"",'Udregning af resultater'!BW45)</f>
        <v/>
      </c>
      <c r="B13" s="232" t="str">
        <f ca="1">IF(ISERROR('Udregning af resultater'!BX45),"",'Udregning af resultater'!BX45)</f>
        <v/>
      </c>
      <c r="C13" s="145" t="str">
        <f ca="1">IF(ISERROR('Udregning af resultater'!CC45),"",'Udregning af resultater'!CC45)</f>
        <v/>
      </c>
      <c r="D13" s="145" t="str">
        <f ca="1">IF(ISERROR('Udregning af resultater'!BY45),"",'Udregning af resultater'!BY45)</f>
        <v/>
      </c>
      <c r="E13" s="145" t="str">
        <f ca="1">IF(ISERROR('Udregning af resultater'!BZ45),"",'Udregning af resultater'!BZ45)</f>
        <v/>
      </c>
      <c r="F13" s="145" t="str">
        <f ca="1">IF(ISERROR('Udregning af resultater'!CA45),"",'Udregning af resultater'!CA45)</f>
        <v/>
      </c>
      <c r="G13" s="145" t="str">
        <f ca="1">IF(ISTEXT('Udregning af resultater'!CB45),"",'Udregning af resultater'!CB45)</f>
        <v/>
      </c>
      <c r="H13" s="233" t="str">
        <f t="shared" ca="1" si="0"/>
        <v/>
      </c>
      <c r="I13" s="145" t="str">
        <f t="shared" ref="I13:I46" ca="1" si="1">IF(ISNUMBER(H13),I12+1,"")</f>
        <v/>
      </c>
    </row>
    <row r="14" spans="1:9" x14ac:dyDescent="0.3">
      <c r="A14" s="148" t="str">
        <f ca="1">IF(ISERROR('Udregning af resultater'!BW46),"",'Udregning af resultater'!BW46)</f>
        <v/>
      </c>
      <c r="B14" s="232" t="str">
        <f ca="1">IF(ISERROR('Udregning af resultater'!BX46),"",'Udregning af resultater'!BX46)</f>
        <v/>
      </c>
      <c r="C14" s="145" t="str">
        <f ca="1">IF(ISERROR('Udregning af resultater'!CC46),"",'Udregning af resultater'!CC46)</f>
        <v/>
      </c>
      <c r="D14" s="145" t="str">
        <f ca="1">IF(ISERROR('Udregning af resultater'!BY46),"",'Udregning af resultater'!BY46)</f>
        <v/>
      </c>
      <c r="E14" s="145" t="str">
        <f ca="1">IF(ISERROR('Udregning af resultater'!BZ46),"",'Udregning af resultater'!BZ46)</f>
        <v/>
      </c>
      <c r="F14" s="145" t="str">
        <f ca="1">IF(ISERROR('Udregning af resultater'!CA46),"",'Udregning af resultater'!CA46)</f>
        <v/>
      </c>
      <c r="G14" s="145" t="str">
        <f ca="1">IF(ISTEXT('Udregning af resultater'!CB46),"",'Udregning af resultater'!CB46)</f>
        <v/>
      </c>
      <c r="H14" s="233" t="str">
        <f t="shared" ca="1" si="0"/>
        <v/>
      </c>
      <c r="I14" s="145" t="str">
        <f t="shared" ca="1" si="1"/>
        <v/>
      </c>
    </row>
    <row r="15" spans="1:9" x14ac:dyDescent="0.3">
      <c r="A15" s="148" t="str">
        <f ca="1">IF(ISERROR('Udregning af resultater'!BW47),"",'Udregning af resultater'!BW47)</f>
        <v/>
      </c>
      <c r="B15" s="232" t="str">
        <f ca="1">IF(ISERROR('Udregning af resultater'!BX47),"",'Udregning af resultater'!BX47)</f>
        <v/>
      </c>
      <c r="C15" s="145" t="str">
        <f ca="1">IF(ISERROR('Udregning af resultater'!CC47),"",'Udregning af resultater'!CC47)</f>
        <v/>
      </c>
      <c r="D15" s="145" t="str">
        <f ca="1">IF(ISERROR('Udregning af resultater'!BY47),"",'Udregning af resultater'!BY47)</f>
        <v/>
      </c>
      <c r="E15" s="145" t="str">
        <f ca="1">IF(ISERROR('Udregning af resultater'!BZ47),"",'Udregning af resultater'!BZ47)</f>
        <v/>
      </c>
      <c r="F15" s="145" t="str">
        <f ca="1">IF(ISERROR('Udregning af resultater'!CA47),"",'Udregning af resultater'!CA47)</f>
        <v/>
      </c>
      <c r="G15" s="145" t="str">
        <f ca="1">IF(ISTEXT('Udregning af resultater'!CB47),"",'Udregning af resultater'!CB47)</f>
        <v/>
      </c>
      <c r="H15" s="233" t="str">
        <f t="shared" ca="1" si="0"/>
        <v/>
      </c>
      <c r="I15" s="145" t="str">
        <f t="shared" ca="1" si="1"/>
        <v/>
      </c>
    </row>
    <row r="16" spans="1:9" x14ac:dyDescent="0.3">
      <c r="A16" s="148" t="str">
        <f ca="1">IF(ISERROR('Udregning af resultater'!BW48),"",'Udregning af resultater'!BW48)</f>
        <v/>
      </c>
      <c r="B16" s="232" t="str">
        <f ca="1">IF(ISERROR('Udregning af resultater'!BX48),"",'Udregning af resultater'!BX48)</f>
        <v/>
      </c>
      <c r="C16" s="145" t="str">
        <f ca="1">IF(ISERROR('Udregning af resultater'!CC48),"",'Udregning af resultater'!CC48)</f>
        <v/>
      </c>
      <c r="D16" s="145" t="str">
        <f ca="1">IF(ISERROR('Udregning af resultater'!BY48),"",'Udregning af resultater'!BY48)</f>
        <v/>
      </c>
      <c r="E16" s="145" t="str">
        <f ca="1">IF(ISERROR('Udregning af resultater'!BZ48),"",'Udregning af resultater'!BZ48)</f>
        <v/>
      </c>
      <c r="F16" s="145" t="str">
        <f ca="1">IF(ISERROR('Udregning af resultater'!CA48),"",'Udregning af resultater'!CA48)</f>
        <v/>
      </c>
      <c r="G16" s="145" t="str">
        <f ca="1">IF(ISTEXT('Udregning af resultater'!CB48),"",'Udregning af resultater'!CB48)</f>
        <v/>
      </c>
      <c r="H16" s="233" t="str">
        <f t="shared" ca="1" si="0"/>
        <v/>
      </c>
      <c r="I16" s="145" t="str">
        <f t="shared" ca="1" si="1"/>
        <v/>
      </c>
    </row>
    <row r="17" spans="1:9" x14ac:dyDescent="0.3">
      <c r="A17" s="148" t="str">
        <f ca="1">IF(ISERROR('Udregning af resultater'!BW49),"",'Udregning af resultater'!BW49)</f>
        <v/>
      </c>
      <c r="B17" s="232" t="str">
        <f ca="1">IF(ISERROR('Udregning af resultater'!BX49),"",'Udregning af resultater'!BX49)</f>
        <v/>
      </c>
      <c r="C17" s="145" t="str">
        <f ca="1">IF(ISERROR('Udregning af resultater'!CC49),"",'Udregning af resultater'!CC49)</f>
        <v/>
      </c>
      <c r="D17" s="145" t="str">
        <f ca="1">IF(ISERROR('Udregning af resultater'!BY49),"",'Udregning af resultater'!BY49)</f>
        <v/>
      </c>
      <c r="E17" s="145" t="str">
        <f ca="1">IF(ISERROR('Udregning af resultater'!BZ49),"",'Udregning af resultater'!BZ49)</f>
        <v/>
      </c>
      <c r="F17" s="145" t="str">
        <f ca="1">IF(ISERROR('Udregning af resultater'!CA49),"",'Udregning af resultater'!CA49)</f>
        <v/>
      </c>
      <c r="G17" s="145" t="str">
        <f ca="1">IF(ISTEXT('Udregning af resultater'!CB49),"",'Udregning af resultater'!CB49)</f>
        <v/>
      </c>
      <c r="H17" s="233" t="str">
        <f t="shared" ca="1" si="0"/>
        <v/>
      </c>
      <c r="I17" s="145" t="str">
        <f t="shared" ca="1" si="1"/>
        <v/>
      </c>
    </row>
    <row r="18" spans="1:9" x14ac:dyDescent="0.3">
      <c r="A18" s="148" t="str">
        <f ca="1">IF(ISERROR('Udregning af resultater'!BW50),"",'Udregning af resultater'!BW50)</f>
        <v/>
      </c>
      <c r="B18" s="232" t="str">
        <f ca="1">IF(ISERROR('Udregning af resultater'!BX50),"",'Udregning af resultater'!BX50)</f>
        <v/>
      </c>
      <c r="C18" s="145" t="str">
        <f ca="1">IF(ISERROR('Udregning af resultater'!CC50),"",'Udregning af resultater'!CC50)</f>
        <v/>
      </c>
      <c r="D18" s="145" t="str">
        <f ca="1">IF(ISERROR('Udregning af resultater'!BY50),"",'Udregning af resultater'!BY50)</f>
        <v/>
      </c>
      <c r="E18" s="145" t="str">
        <f ca="1">IF(ISERROR('Udregning af resultater'!BZ50),"",'Udregning af resultater'!BZ50)</f>
        <v/>
      </c>
      <c r="F18" s="145" t="str">
        <f ca="1">IF(ISERROR('Udregning af resultater'!CA50),"",'Udregning af resultater'!CA50)</f>
        <v/>
      </c>
      <c r="G18" s="145" t="str">
        <f ca="1">IF(ISTEXT('Udregning af resultater'!CB50),"",'Udregning af resultater'!CB50)</f>
        <v/>
      </c>
      <c r="H18" s="233" t="str">
        <f t="shared" ca="1" si="0"/>
        <v/>
      </c>
      <c r="I18" s="145" t="str">
        <f t="shared" ca="1" si="1"/>
        <v/>
      </c>
    </row>
    <row r="19" spans="1:9" x14ac:dyDescent="0.3">
      <c r="A19" s="148" t="str">
        <f ca="1">IF(ISERROR('Udregning af resultater'!BW51),"",'Udregning af resultater'!BW51)</f>
        <v/>
      </c>
      <c r="B19" s="232" t="str">
        <f ca="1">IF(ISERROR('Udregning af resultater'!BX51),"",'Udregning af resultater'!BX51)</f>
        <v/>
      </c>
      <c r="C19" s="145" t="str">
        <f ca="1">IF(ISERROR('Udregning af resultater'!CC51),"",'Udregning af resultater'!CC51)</f>
        <v/>
      </c>
      <c r="D19" s="145" t="str">
        <f ca="1">IF(ISERROR('Udregning af resultater'!BY51),"",'Udregning af resultater'!BY51)</f>
        <v/>
      </c>
      <c r="E19" s="145" t="str">
        <f ca="1">IF(ISERROR('Udregning af resultater'!BZ51),"",'Udregning af resultater'!BZ51)</f>
        <v/>
      </c>
      <c r="F19" s="145" t="str">
        <f ca="1">IF(ISERROR('Udregning af resultater'!CA51),"",'Udregning af resultater'!CA51)</f>
        <v/>
      </c>
      <c r="G19" s="145" t="str">
        <f ca="1">IF(ISTEXT('Udregning af resultater'!CB51),"",'Udregning af resultater'!CB51)</f>
        <v/>
      </c>
      <c r="H19" s="233" t="str">
        <f t="shared" ca="1" si="0"/>
        <v/>
      </c>
      <c r="I19" s="145" t="str">
        <f t="shared" ca="1" si="1"/>
        <v/>
      </c>
    </row>
    <row r="20" spans="1:9" x14ac:dyDescent="0.3">
      <c r="A20" s="148" t="str">
        <f ca="1">IF(ISERROR('Udregning af resultater'!BW52),"",'Udregning af resultater'!BW52)</f>
        <v/>
      </c>
      <c r="B20" s="232" t="str">
        <f ca="1">IF(ISERROR('Udregning af resultater'!BX52),"",'Udregning af resultater'!BX52)</f>
        <v/>
      </c>
      <c r="C20" s="145" t="str">
        <f ca="1">IF(ISERROR('Udregning af resultater'!CC52),"",'Udregning af resultater'!CC52)</f>
        <v/>
      </c>
      <c r="D20" s="145" t="str">
        <f ca="1">IF(ISERROR('Udregning af resultater'!BY52),"",'Udregning af resultater'!BY52)</f>
        <v/>
      </c>
      <c r="E20" s="145" t="str">
        <f ca="1">IF(ISERROR('Udregning af resultater'!BZ52),"",'Udregning af resultater'!BZ52)</f>
        <v/>
      </c>
      <c r="F20" s="145" t="str">
        <f ca="1">IF(ISERROR('Udregning af resultater'!CA52),"",'Udregning af resultater'!CA52)</f>
        <v/>
      </c>
      <c r="G20" s="145" t="str">
        <f ca="1">IF(ISTEXT('Udregning af resultater'!CB52),"",'Udregning af resultater'!CB52)</f>
        <v/>
      </c>
      <c r="H20" s="233" t="str">
        <f t="shared" ca="1" si="0"/>
        <v/>
      </c>
      <c r="I20" s="145" t="str">
        <f t="shared" ca="1" si="1"/>
        <v/>
      </c>
    </row>
    <row r="21" spans="1:9" x14ac:dyDescent="0.3">
      <c r="A21" s="148" t="str">
        <f ca="1">IF(ISERROR('Udregning af resultater'!BW53),"",'Udregning af resultater'!BW53)</f>
        <v/>
      </c>
      <c r="B21" s="232" t="str">
        <f ca="1">IF(ISERROR('Udregning af resultater'!BX53),"",'Udregning af resultater'!BX53)</f>
        <v/>
      </c>
      <c r="C21" s="145" t="str">
        <f ca="1">IF(ISERROR('Udregning af resultater'!CC53),"",'Udregning af resultater'!CC53)</f>
        <v/>
      </c>
      <c r="D21" s="145" t="str">
        <f ca="1">IF(ISERROR('Udregning af resultater'!BY53),"",'Udregning af resultater'!BY53)</f>
        <v/>
      </c>
      <c r="E21" s="145" t="str">
        <f ca="1">IF(ISERROR('Udregning af resultater'!BZ53),"",'Udregning af resultater'!BZ53)</f>
        <v/>
      </c>
      <c r="F21" s="145" t="str">
        <f ca="1">IF(ISERROR('Udregning af resultater'!CA53),"",'Udregning af resultater'!CA53)</f>
        <v/>
      </c>
      <c r="G21" s="145" t="str">
        <f ca="1">IF(ISTEXT('Udregning af resultater'!CB53),"",'Udregning af resultater'!CB53)</f>
        <v/>
      </c>
      <c r="H21" s="233" t="str">
        <f t="shared" ca="1" si="0"/>
        <v/>
      </c>
      <c r="I21" s="145" t="str">
        <f t="shared" ca="1" si="1"/>
        <v/>
      </c>
    </row>
    <row r="22" spans="1:9" x14ac:dyDescent="0.3">
      <c r="A22" s="148" t="str">
        <f ca="1">IF(ISERROR('Udregning af resultater'!BW54),"",'Udregning af resultater'!BW54)</f>
        <v/>
      </c>
      <c r="B22" s="232" t="str">
        <f ca="1">IF(ISERROR('Udregning af resultater'!BX54),"",'Udregning af resultater'!BX54)</f>
        <v/>
      </c>
      <c r="C22" s="145" t="str">
        <f ca="1">IF(ISERROR('Udregning af resultater'!CC54),"",'Udregning af resultater'!CC54)</f>
        <v/>
      </c>
      <c r="D22" s="145" t="str">
        <f ca="1">IF(ISERROR('Udregning af resultater'!BY54),"",'Udregning af resultater'!BY54)</f>
        <v/>
      </c>
      <c r="E22" s="145" t="str">
        <f ca="1">IF(ISERROR('Udregning af resultater'!BZ54),"",'Udregning af resultater'!BZ54)</f>
        <v/>
      </c>
      <c r="F22" s="145" t="str">
        <f ca="1">IF(ISERROR('Udregning af resultater'!CA54),"",'Udregning af resultater'!CA54)</f>
        <v/>
      </c>
      <c r="G22" s="145" t="str">
        <f ca="1">IF(ISTEXT('Udregning af resultater'!CB54),"",'Udregning af resultater'!CB54)</f>
        <v/>
      </c>
      <c r="H22" s="233" t="str">
        <f t="shared" ca="1" si="0"/>
        <v/>
      </c>
      <c r="I22" s="145" t="str">
        <f t="shared" ca="1" si="1"/>
        <v/>
      </c>
    </row>
    <row r="23" spans="1:9" x14ac:dyDescent="0.3">
      <c r="A23" s="148" t="str">
        <f ca="1">IF(ISERROR('Udregning af resultater'!BW55),"",'Udregning af resultater'!BW55)</f>
        <v/>
      </c>
      <c r="B23" s="232" t="str">
        <f ca="1">IF(ISERROR('Udregning af resultater'!BX55),"",'Udregning af resultater'!BX55)</f>
        <v/>
      </c>
      <c r="C23" s="145" t="str">
        <f ca="1">IF(ISERROR('Udregning af resultater'!CC55),"",'Udregning af resultater'!CC55)</f>
        <v/>
      </c>
      <c r="D23" s="145" t="str">
        <f ca="1">IF(ISERROR('Udregning af resultater'!BY55),"",'Udregning af resultater'!BY55)</f>
        <v/>
      </c>
      <c r="E23" s="145" t="str">
        <f ca="1">IF(ISERROR('Udregning af resultater'!BZ55),"",'Udregning af resultater'!BZ55)</f>
        <v/>
      </c>
      <c r="F23" s="145" t="str">
        <f ca="1">IF(ISERROR('Udregning af resultater'!CA55),"",'Udregning af resultater'!CA55)</f>
        <v/>
      </c>
      <c r="G23" s="145" t="str">
        <f ca="1">IF(ISTEXT('Udregning af resultater'!CB55),"",'Udregning af resultater'!CB55)</f>
        <v/>
      </c>
      <c r="H23" s="233" t="str">
        <f t="shared" ca="1" si="0"/>
        <v/>
      </c>
      <c r="I23" s="145" t="str">
        <f t="shared" ca="1" si="1"/>
        <v/>
      </c>
    </row>
    <row r="24" spans="1:9" x14ac:dyDescent="0.3">
      <c r="A24" s="148" t="str">
        <f ca="1">IF(ISERROR('Udregning af resultater'!BW56),"",'Udregning af resultater'!BW56)</f>
        <v/>
      </c>
      <c r="B24" s="232" t="str">
        <f ca="1">IF(ISERROR('Udregning af resultater'!BX56),"",'Udregning af resultater'!BX56)</f>
        <v/>
      </c>
      <c r="C24" s="145" t="str">
        <f ca="1">IF(ISERROR('Udregning af resultater'!CC56),"",'Udregning af resultater'!CC56)</f>
        <v/>
      </c>
      <c r="D24" s="145" t="str">
        <f ca="1">IF(ISERROR('Udregning af resultater'!BY56),"",'Udregning af resultater'!BY56)</f>
        <v/>
      </c>
      <c r="E24" s="145" t="str">
        <f ca="1">IF(ISERROR('Udregning af resultater'!BZ56),"",'Udregning af resultater'!BZ56)</f>
        <v/>
      </c>
      <c r="F24" s="145" t="str">
        <f ca="1">IF(ISERROR('Udregning af resultater'!CA56),"",'Udregning af resultater'!CA56)</f>
        <v/>
      </c>
      <c r="G24" s="145" t="str">
        <f ca="1">IF(ISTEXT('Udregning af resultater'!CB56),"",'Udregning af resultater'!CB56)</f>
        <v/>
      </c>
      <c r="H24" s="233" t="str">
        <f t="shared" ca="1" si="0"/>
        <v/>
      </c>
      <c r="I24" s="145" t="str">
        <f t="shared" ca="1" si="1"/>
        <v/>
      </c>
    </row>
    <row r="25" spans="1:9" x14ac:dyDescent="0.3">
      <c r="A25" s="148" t="str">
        <f ca="1">IF(ISERROR('Udregning af resultater'!BW57),"",'Udregning af resultater'!BW57)</f>
        <v/>
      </c>
      <c r="B25" s="232" t="str">
        <f ca="1">IF(ISERROR('Udregning af resultater'!BX57),"",'Udregning af resultater'!BX57)</f>
        <v/>
      </c>
      <c r="C25" s="145" t="str">
        <f ca="1">IF(ISERROR('Udregning af resultater'!CC57),"",'Udregning af resultater'!CC57)</f>
        <v/>
      </c>
      <c r="D25" s="145" t="str">
        <f ca="1">IF(ISERROR('Udregning af resultater'!BY57),"",'Udregning af resultater'!BY57)</f>
        <v/>
      </c>
      <c r="E25" s="145" t="str">
        <f ca="1">IF(ISERROR('Udregning af resultater'!BZ57),"",'Udregning af resultater'!BZ57)</f>
        <v/>
      </c>
      <c r="F25" s="145" t="str">
        <f ca="1">IF(ISERROR('Udregning af resultater'!CA57),"",'Udregning af resultater'!CA57)</f>
        <v/>
      </c>
      <c r="G25" s="145" t="str">
        <f ca="1">IF(ISTEXT('Udregning af resultater'!CB57),"",'Udregning af resultater'!CB57)</f>
        <v/>
      </c>
      <c r="H25" s="233" t="str">
        <f t="shared" ca="1" si="0"/>
        <v/>
      </c>
      <c r="I25" s="145" t="str">
        <f t="shared" ca="1" si="1"/>
        <v/>
      </c>
    </row>
    <row r="26" spans="1:9" x14ac:dyDescent="0.3">
      <c r="A26" s="148" t="str">
        <f ca="1">IF(ISERROR('Udregning af resultater'!BW58),"",'Udregning af resultater'!BW58)</f>
        <v/>
      </c>
      <c r="B26" s="232" t="str">
        <f ca="1">IF(ISERROR('Udregning af resultater'!BX58),"",'Udregning af resultater'!BX58)</f>
        <v/>
      </c>
      <c r="C26" s="145" t="str">
        <f ca="1">IF(ISERROR('Udregning af resultater'!CC58),"",'Udregning af resultater'!CC58)</f>
        <v/>
      </c>
      <c r="D26" s="145" t="str">
        <f ca="1">IF(ISERROR('Udregning af resultater'!BY58),"",'Udregning af resultater'!BY58)</f>
        <v/>
      </c>
      <c r="E26" s="145" t="str">
        <f ca="1">IF(ISERROR('Udregning af resultater'!BZ58),"",'Udregning af resultater'!BZ58)</f>
        <v/>
      </c>
      <c r="F26" s="145" t="str">
        <f ca="1">IF(ISERROR('Udregning af resultater'!CA58),"",'Udregning af resultater'!CA58)</f>
        <v/>
      </c>
      <c r="G26" s="145" t="str">
        <f ca="1">IF(ISTEXT('Udregning af resultater'!CB58),"",'Udregning af resultater'!CB58)</f>
        <v/>
      </c>
      <c r="H26" s="233" t="str">
        <f t="shared" ca="1" si="0"/>
        <v/>
      </c>
      <c r="I26" s="145" t="str">
        <f t="shared" ca="1" si="1"/>
        <v/>
      </c>
    </row>
    <row r="27" spans="1:9" x14ac:dyDescent="0.3">
      <c r="A27" s="148" t="str">
        <f ca="1">IF(ISERROR('Udregning af resultater'!BW59),"",'Udregning af resultater'!BW59)</f>
        <v/>
      </c>
      <c r="B27" s="232" t="str">
        <f ca="1">IF(ISERROR('Udregning af resultater'!BX59),"",'Udregning af resultater'!BX59)</f>
        <v/>
      </c>
      <c r="C27" s="145" t="str">
        <f ca="1">IF(ISERROR('Udregning af resultater'!CC59),"",'Udregning af resultater'!CC59)</f>
        <v/>
      </c>
      <c r="D27" s="145" t="str">
        <f ca="1">IF(ISERROR('Udregning af resultater'!BY59),"",'Udregning af resultater'!BY59)</f>
        <v/>
      </c>
      <c r="E27" s="145" t="str">
        <f ca="1">IF(ISERROR('Udregning af resultater'!BZ59),"",'Udregning af resultater'!BZ59)</f>
        <v/>
      </c>
      <c r="F27" s="145" t="str">
        <f ca="1">IF(ISERROR('Udregning af resultater'!CA59),"",'Udregning af resultater'!CA59)</f>
        <v/>
      </c>
      <c r="G27" s="145" t="str">
        <f ca="1">IF(ISTEXT('Udregning af resultater'!CB59),"",'Udregning af resultater'!CB59)</f>
        <v/>
      </c>
      <c r="H27" s="233" t="str">
        <f t="shared" ca="1" si="0"/>
        <v/>
      </c>
      <c r="I27" s="145" t="str">
        <f t="shared" ca="1" si="1"/>
        <v/>
      </c>
    </row>
    <row r="28" spans="1:9" x14ac:dyDescent="0.3">
      <c r="A28" s="148" t="str">
        <f ca="1">IF(ISERROR('Udregning af resultater'!BW60),"",'Udregning af resultater'!BW60)</f>
        <v/>
      </c>
      <c r="B28" s="232" t="str">
        <f ca="1">IF(ISERROR('Udregning af resultater'!BX60),"",'Udregning af resultater'!BX60)</f>
        <v/>
      </c>
      <c r="C28" s="145" t="str">
        <f ca="1">IF(ISERROR('Udregning af resultater'!CC60),"",'Udregning af resultater'!CC60)</f>
        <v/>
      </c>
      <c r="D28" s="145" t="str">
        <f ca="1">IF(ISERROR('Udregning af resultater'!BY60),"",'Udregning af resultater'!BY60)</f>
        <v/>
      </c>
      <c r="E28" s="145" t="str">
        <f ca="1">IF(ISERROR('Udregning af resultater'!BZ60),"",'Udregning af resultater'!BZ60)</f>
        <v/>
      </c>
      <c r="F28" s="145" t="str">
        <f ca="1">IF(ISERROR('Udregning af resultater'!CA60),"",'Udregning af resultater'!CA60)</f>
        <v/>
      </c>
      <c r="G28" s="145" t="str">
        <f ca="1">IF(ISTEXT('Udregning af resultater'!CB60),"",'Udregning af resultater'!CB60)</f>
        <v/>
      </c>
      <c r="H28" s="233" t="str">
        <f t="shared" ca="1" si="0"/>
        <v/>
      </c>
      <c r="I28" s="145" t="str">
        <f t="shared" ca="1" si="1"/>
        <v/>
      </c>
    </row>
    <row r="29" spans="1:9" x14ac:dyDescent="0.3">
      <c r="A29" s="148" t="str">
        <f ca="1">IF(ISERROR('Udregning af resultater'!BW61),"",'Udregning af resultater'!BW61)</f>
        <v/>
      </c>
      <c r="B29" s="232" t="str">
        <f ca="1">IF(ISERROR('Udregning af resultater'!BX61),"",'Udregning af resultater'!BX61)</f>
        <v/>
      </c>
      <c r="C29" s="145" t="str">
        <f ca="1">IF(ISERROR('Udregning af resultater'!CC61),"",'Udregning af resultater'!CC61)</f>
        <v/>
      </c>
      <c r="D29" s="145" t="str">
        <f ca="1">IF(ISERROR('Udregning af resultater'!BY61),"",'Udregning af resultater'!BY61)</f>
        <v/>
      </c>
      <c r="E29" s="145" t="str">
        <f ca="1">IF(ISERROR('Udregning af resultater'!BZ61),"",'Udregning af resultater'!BZ61)</f>
        <v/>
      </c>
      <c r="F29" s="145" t="str">
        <f ca="1">IF(ISERROR('Udregning af resultater'!CA61),"",'Udregning af resultater'!CA61)</f>
        <v/>
      </c>
      <c r="G29" s="145" t="str">
        <f ca="1">IF(ISTEXT('Udregning af resultater'!CB61),"",'Udregning af resultater'!CB61)</f>
        <v/>
      </c>
      <c r="H29" s="233" t="str">
        <f t="shared" ca="1" si="0"/>
        <v/>
      </c>
      <c r="I29" s="145" t="str">
        <f t="shared" ca="1" si="1"/>
        <v/>
      </c>
    </row>
    <row r="30" spans="1:9" x14ac:dyDescent="0.3">
      <c r="A30" s="148" t="str">
        <f ca="1">IF(ISERROR('Udregning af resultater'!BW62),"",'Udregning af resultater'!BW62)</f>
        <v/>
      </c>
      <c r="B30" s="232" t="str">
        <f ca="1">IF(ISERROR('Udregning af resultater'!BX62),"",'Udregning af resultater'!BX62)</f>
        <v/>
      </c>
      <c r="C30" s="145" t="str">
        <f ca="1">IF(ISERROR('Udregning af resultater'!CC62),"",'Udregning af resultater'!CC62)</f>
        <v/>
      </c>
      <c r="D30" s="145" t="str">
        <f ca="1">IF(ISERROR('Udregning af resultater'!BY62),"",'Udregning af resultater'!BY62)</f>
        <v/>
      </c>
      <c r="E30" s="145" t="str">
        <f ca="1">IF(ISERROR('Udregning af resultater'!BZ62),"",'Udregning af resultater'!BZ62)</f>
        <v/>
      </c>
      <c r="F30" s="145" t="str">
        <f ca="1">IF(ISERROR('Udregning af resultater'!CA62),"",'Udregning af resultater'!CA62)</f>
        <v/>
      </c>
      <c r="G30" s="145" t="str">
        <f ca="1">IF(ISTEXT('Udregning af resultater'!CB62),"",'Udregning af resultater'!CB62)</f>
        <v/>
      </c>
      <c r="H30" s="233" t="str">
        <f t="shared" ca="1" si="0"/>
        <v/>
      </c>
      <c r="I30" s="145" t="str">
        <f t="shared" ca="1" si="1"/>
        <v/>
      </c>
    </row>
    <row r="31" spans="1:9" x14ac:dyDescent="0.3">
      <c r="A31" s="148" t="str">
        <f ca="1">IF(ISERROR('Udregning af resultater'!BW63),"",'Udregning af resultater'!BW63)</f>
        <v/>
      </c>
      <c r="B31" s="232" t="str">
        <f ca="1">IF(ISERROR('Udregning af resultater'!BX63),"",'Udregning af resultater'!BX63)</f>
        <v/>
      </c>
      <c r="C31" s="145" t="str">
        <f ca="1">IF(ISERROR('Udregning af resultater'!CC63),"",'Udregning af resultater'!CC63)</f>
        <v/>
      </c>
      <c r="D31" s="145" t="str">
        <f ca="1">IF(ISERROR('Udregning af resultater'!BY63),"",'Udregning af resultater'!BY63)</f>
        <v/>
      </c>
      <c r="E31" s="145" t="str">
        <f ca="1">IF(ISERROR('Udregning af resultater'!BZ63),"",'Udregning af resultater'!BZ63)</f>
        <v/>
      </c>
      <c r="F31" s="145" t="str">
        <f ca="1">IF(ISERROR('Udregning af resultater'!CA63),"",'Udregning af resultater'!CA63)</f>
        <v/>
      </c>
      <c r="G31" s="145" t="str">
        <f ca="1">IF(ISTEXT('Udregning af resultater'!CB63),"",'Udregning af resultater'!CB63)</f>
        <v/>
      </c>
      <c r="H31" s="233" t="str">
        <f t="shared" ca="1" si="0"/>
        <v/>
      </c>
      <c r="I31" s="145" t="str">
        <f t="shared" ca="1" si="1"/>
        <v/>
      </c>
    </row>
    <row r="32" spans="1:9" x14ac:dyDescent="0.3">
      <c r="A32" s="148" t="str">
        <f ca="1">IF(ISERROR('Udregning af resultater'!BW64),"",'Udregning af resultater'!BW64)</f>
        <v/>
      </c>
      <c r="B32" s="232" t="str">
        <f ca="1">IF(ISERROR('Udregning af resultater'!BX64),"",'Udregning af resultater'!BX64)</f>
        <v/>
      </c>
      <c r="C32" s="145" t="str">
        <f ca="1">IF(ISERROR('Udregning af resultater'!CC64),"",'Udregning af resultater'!CC64)</f>
        <v/>
      </c>
      <c r="D32" s="145" t="str">
        <f ca="1">IF(ISERROR('Udregning af resultater'!BY64),"",'Udregning af resultater'!BY64)</f>
        <v/>
      </c>
      <c r="E32" s="145" t="str">
        <f ca="1">IF(ISERROR('Udregning af resultater'!BZ64),"",'Udregning af resultater'!BZ64)</f>
        <v/>
      </c>
      <c r="F32" s="145" t="str">
        <f ca="1">IF(ISERROR('Udregning af resultater'!CA64),"",'Udregning af resultater'!CA64)</f>
        <v/>
      </c>
      <c r="G32" s="145" t="str">
        <f ca="1">IF(ISTEXT('Udregning af resultater'!CB64),"",'Udregning af resultater'!CB64)</f>
        <v/>
      </c>
      <c r="H32" s="233" t="str">
        <f t="shared" ca="1" si="0"/>
        <v/>
      </c>
      <c r="I32" s="145" t="str">
        <f t="shared" ca="1" si="1"/>
        <v/>
      </c>
    </row>
    <row r="33" spans="1:9" x14ac:dyDescent="0.3">
      <c r="A33" s="148" t="str">
        <f ca="1">IF(ISERROR('Udregning af resultater'!BW65),"",'Udregning af resultater'!BW65)</f>
        <v/>
      </c>
      <c r="B33" s="232" t="str">
        <f ca="1">IF(ISERROR('Udregning af resultater'!BX65),"",'Udregning af resultater'!BX65)</f>
        <v/>
      </c>
      <c r="C33" s="145" t="str">
        <f ca="1">IF(ISERROR('Udregning af resultater'!CC65),"",'Udregning af resultater'!CC65)</f>
        <v/>
      </c>
      <c r="D33" s="145" t="str">
        <f ca="1">IF(ISERROR('Udregning af resultater'!BY65),"",'Udregning af resultater'!BY65)</f>
        <v/>
      </c>
      <c r="E33" s="145" t="str">
        <f ca="1">IF(ISERROR('Udregning af resultater'!BZ65),"",'Udregning af resultater'!BZ65)</f>
        <v/>
      </c>
      <c r="F33" s="145" t="str">
        <f ca="1">IF(ISERROR('Udregning af resultater'!CA65),"",'Udregning af resultater'!CA65)</f>
        <v/>
      </c>
      <c r="G33" s="145" t="str">
        <f ca="1">IF(ISTEXT('Udregning af resultater'!CB65),"",'Udregning af resultater'!CB65)</f>
        <v/>
      </c>
      <c r="H33" s="233" t="str">
        <f t="shared" ca="1" si="0"/>
        <v/>
      </c>
      <c r="I33" s="145" t="str">
        <f t="shared" ca="1" si="1"/>
        <v/>
      </c>
    </row>
    <row r="34" spans="1:9" x14ac:dyDescent="0.3">
      <c r="A34" s="148" t="str">
        <f ca="1">IF(ISERROR('Udregning af resultater'!BW66),"",'Udregning af resultater'!BW66)</f>
        <v/>
      </c>
      <c r="B34" s="232" t="str">
        <f ca="1">IF(ISERROR('Udregning af resultater'!BX66),"",'Udregning af resultater'!BX66)</f>
        <v/>
      </c>
      <c r="C34" s="145" t="str">
        <f ca="1">IF(ISERROR('Udregning af resultater'!CC66),"",'Udregning af resultater'!CC66)</f>
        <v/>
      </c>
      <c r="D34" s="145" t="str">
        <f ca="1">IF(ISERROR('Udregning af resultater'!BY66),"",'Udregning af resultater'!BY66)</f>
        <v/>
      </c>
      <c r="E34" s="145" t="str">
        <f ca="1">IF(ISERROR('Udregning af resultater'!BZ66),"",'Udregning af resultater'!BZ66)</f>
        <v/>
      </c>
      <c r="F34" s="145" t="str">
        <f ca="1">IF(ISERROR('Udregning af resultater'!CA66),"",'Udregning af resultater'!CA66)</f>
        <v/>
      </c>
      <c r="G34" s="145" t="str">
        <f ca="1">IF(ISTEXT('Udregning af resultater'!CB66),"",'Udregning af resultater'!CB66)</f>
        <v/>
      </c>
      <c r="H34" s="233" t="str">
        <f t="shared" ca="1" si="0"/>
        <v/>
      </c>
      <c r="I34" s="145" t="str">
        <f t="shared" ca="1" si="1"/>
        <v/>
      </c>
    </row>
    <row r="35" spans="1:9" x14ac:dyDescent="0.3">
      <c r="A35" s="148" t="str">
        <f ca="1">IF(ISERROR('Udregning af resultater'!BW67),"",'Udregning af resultater'!BW67)</f>
        <v/>
      </c>
      <c r="B35" s="232" t="str">
        <f ca="1">IF(ISERROR('Udregning af resultater'!BX67),"",'Udregning af resultater'!BX67)</f>
        <v/>
      </c>
      <c r="C35" s="145" t="str">
        <f ca="1">IF(ISERROR('Udregning af resultater'!CC67),"",'Udregning af resultater'!CC67)</f>
        <v/>
      </c>
      <c r="D35" s="145" t="str">
        <f ca="1">IF(ISERROR('Udregning af resultater'!BY67),"",'Udregning af resultater'!BY67)</f>
        <v/>
      </c>
      <c r="E35" s="145" t="str">
        <f ca="1">IF(ISERROR('Udregning af resultater'!BZ67),"",'Udregning af resultater'!BZ67)</f>
        <v/>
      </c>
      <c r="F35" s="145" t="str">
        <f ca="1">IF(ISERROR('Udregning af resultater'!CA67),"",'Udregning af resultater'!CA67)</f>
        <v/>
      </c>
      <c r="G35" s="145" t="str">
        <f ca="1">IF(ISTEXT('Udregning af resultater'!CB67),"",'Udregning af resultater'!CB67)</f>
        <v/>
      </c>
      <c r="H35" s="233" t="str">
        <f t="shared" ca="1" si="0"/>
        <v/>
      </c>
      <c r="I35" s="145" t="str">
        <f t="shared" ca="1" si="1"/>
        <v/>
      </c>
    </row>
    <row r="36" spans="1:9" x14ac:dyDescent="0.3">
      <c r="A36" s="148" t="str">
        <f ca="1">IF(ISERROR('Udregning af resultater'!BW68),"",'Udregning af resultater'!BW68)</f>
        <v/>
      </c>
      <c r="B36" s="232" t="str">
        <f ca="1">IF(ISERROR('Udregning af resultater'!BX68),"",'Udregning af resultater'!BX68)</f>
        <v/>
      </c>
      <c r="C36" s="145" t="str">
        <f ca="1">IF(ISERROR('Udregning af resultater'!CC68),"",'Udregning af resultater'!CC68)</f>
        <v/>
      </c>
      <c r="D36" s="145" t="str">
        <f ca="1">IF(ISERROR('Udregning af resultater'!BY68),"",'Udregning af resultater'!BY68)</f>
        <v/>
      </c>
      <c r="E36" s="145" t="str">
        <f ca="1">IF(ISERROR('Udregning af resultater'!BZ68),"",'Udregning af resultater'!BZ68)</f>
        <v/>
      </c>
      <c r="F36" s="145" t="str">
        <f ca="1">IF(ISERROR('Udregning af resultater'!CA68),"",'Udregning af resultater'!CA68)</f>
        <v/>
      </c>
      <c r="G36" s="145" t="str">
        <f ca="1">IF(ISTEXT('Udregning af resultater'!CB68),"",'Udregning af resultater'!CB68)</f>
        <v/>
      </c>
      <c r="H36" s="233" t="str">
        <f t="shared" ca="1" si="0"/>
        <v/>
      </c>
      <c r="I36" s="145" t="str">
        <f t="shared" ca="1" si="1"/>
        <v/>
      </c>
    </row>
    <row r="37" spans="1:9" x14ac:dyDescent="0.3">
      <c r="A37" s="148" t="str">
        <f ca="1">IF(ISERROR('Udregning af resultater'!BW69),"",'Udregning af resultater'!BW69)</f>
        <v/>
      </c>
      <c r="B37" s="232" t="str">
        <f ca="1">IF(ISERROR('Udregning af resultater'!BX69),"",'Udregning af resultater'!BX69)</f>
        <v/>
      </c>
      <c r="C37" s="145" t="str">
        <f ca="1">IF(ISERROR('Udregning af resultater'!CC69),"",'Udregning af resultater'!CC69)</f>
        <v/>
      </c>
      <c r="D37" s="145" t="str">
        <f ca="1">IF(ISERROR('Udregning af resultater'!BY69),"",'Udregning af resultater'!BY69)</f>
        <v/>
      </c>
      <c r="E37" s="145" t="str">
        <f ca="1">IF(ISERROR('Udregning af resultater'!BZ69),"",'Udregning af resultater'!BZ69)</f>
        <v/>
      </c>
      <c r="F37" s="145" t="str">
        <f ca="1">IF(ISERROR('Udregning af resultater'!CA69),"",'Udregning af resultater'!CA69)</f>
        <v/>
      </c>
      <c r="G37" s="145" t="str">
        <f ca="1">IF(ISTEXT('Udregning af resultater'!CB69),"",'Udregning af resultater'!CB69)</f>
        <v/>
      </c>
      <c r="H37" s="233" t="str">
        <f t="shared" ca="1" si="0"/>
        <v/>
      </c>
      <c r="I37" s="145" t="str">
        <f t="shared" ca="1" si="1"/>
        <v/>
      </c>
    </row>
    <row r="38" spans="1:9" x14ac:dyDescent="0.3">
      <c r="A38" s="148" t="str">
        <f ca="1">IF(ISERROR('Udregning af resultater'!BW70),"",'Udregning af resultater'!BW70)</f>
        <v/>
      </c>
      <c r="B38" s="232" t="str">
        <f ca="1">IF(ISERROR('Udregning af resultater'!BX70),"",'Udregning af resultater'!BX70)</f>
        <v/>
      </c>
      <c r="C38" s="145" t="str">
        <f ca="1">IF(ISERROR('Udregning af resultater'!CC70),"",'Udregning af resultater'!CC70)</f>
        <v/>
      </c>
      <c r="D38" s="145" t="str">
        <f ca="1">IF(ISERROR('Udregning af resultater'!BY70),"",'Udregning af resultater'!BY70)</f>
        <v/>
      </c>
      <c r="E38" s="145" t="str">
        <f ca="1">IF(ISERROR('Udregning af resultater'!BZ70),"",'Udregning af resultater'!BZ70)</f>
        <v/>
      </c>
      <c r="F38" s="145" t="str">
        <f ca="1">IF(ISERROR('Udregning af resultater'!CA70),"",'Udregning af resultater'!CA70)</f>
        <v/>
      </c>
      <c r="G38" s="145" t="str">
        <f ca="1">IF(ISTEXT('Udregning af resultater'!CB70),"",'Udregning af resultater'!CB70)</f>
        <v/>
      </c>
      <c r="H38" s="233" t="str">
        <f t="shared" ca="1" si="0"/>
        <v/>
      </c>
      <c r="I38" s="145" t="str">
        <f t="shared" ca="1" si="1"/>
        <v/>
      </c>
    </row>
    <row r="39" spans="1:9" x14ac:dyDescent="0.3">
      <c r="A39" s="148" t="str">
        <f ca="1">IF(ISERROR('Udregning af resultater'!BW71),"",'Udregning af resultater'!BW71)</f>
        <v/>
      </c>
      <c r="B39" s="232" t="str">
        <f ca="1">IF(ISERROR('Udregning af resultater'!BX71),"",'Udregning af resultater'!BX71)</f>
        <v/>
      </c>
      <c r="C39" s="145" t="str">
        <f ca="1">IF(ISERROR('Udregning af resultater'!CC71),"",'Udregning af resultater'!CC71)</f>
        <v/>
      </c>
      <c r="D39" s="145" t="str">
        <f ca="1">IF(ISERROR('Udregning af resultater'!BY71),"",'Udregning af resultater'!BY71)</f>
        <v/>
      </c>
      <c r="E39" s="145" t="str">
        <f ca="1">IF(ISERROR('Udregning af resultater'!BZ71),"",'Udregning af resultater'!BZ71)</f>
        <v/>
      </c>
      <c r="F39" s="145" t="str">
        <f ca="1">IF(ISERROR('Udregning af resultater'!CA71),"",'Udregning af resultater'!CA71)</f>
        <v/>
      </c>
      <c r="G39" s="145" t="str">
        <f ca="1">IF(ISTEXT('Udregning af resultater'!CB71),"",'Udregning af resultater'!CB71)</f>
        <v/>
      </c>
      <c r="H39" s="233" t="str">
        <f t="shared" ca="1" si="0"/>
        <v/>
      </c>
      <c r="I39" s="145" t="str">
        <f t="shared" ca="1" si="1"/>
        <v/>
      </c>
    </row>
    <row r="40" spans="1:9" x14ac:dyDescent="0.3">
      <c r="A40" s="148" t="str">
        <f ca="1">IF(ISERROR('Udregning af resultater'!BW72),"",'Udregning af resultater'!BW72)</f>
        <v/>
      </c>
      <c r="B40" s="232" t="str">
        <f ca="1">IF(ISERROR('Udregning af resultater'!BX72),"",'Udregning af resultater'!BX72)</f>
        <v/>
      </c>
      <c r="C40" s="145" t="str">
        <f ca="1">IF(ISERROR('Udregning af resultater'!CC72),"",'Udregning af resultater'!CC72)</f>
        <v/>
      </c>
      <c r="D40" s="145" t="str">
        <f ca="1">IF(ISERROR('Udregning af resultater'!BY72),"",'Udregning af resultater'!BY72)</f>
        <v/>
      </c>
      <c r="E40" s="145" t="str">
        <f ca="1">IF(ISERROR('Udregning af resultater'!BZ72),"",'Udregning af resultater'!BZ72)</f>
        <v/>
      </c>
      <c r="F40" s="145" t="str">
        <f ca="1">IF(ISERROR('Udregning af resultater'!CA72),"",'Udregning af resultater'!CA72)</f>
        <v/>
      </c>
      <c r="G40" s="145" t="str">
        <f ca="1">IF(ISTEXT('Udregning af resultater'!CB72),"",'Udregning af resultater'!CB72)</f>
        <v/>
      </c>
      <c r="H40" s="233" t="str">
        <f t="shared" ca="1" si="0"/>
        <v/>
      </c>
      <c r="I40" s="145" t="str">
        <f t="shared" ca="1" si="1"/>
        <v/>
      </c>
    </row>
    <row r="41" spans="1:9" x14ac:dyDescent="0.3">
      <c r="A41" s="148" t="str">
        <f ca="1">IF(ISERROR('Udregning af resultater'!BW73),"",'Udregning af resultater'!BW73)</f>
        <v/>
      </c>
      <c r="B41" s="232" t="str">
        <f ca="1">IF(ISERROR('Udregning af resultater'!BX73),"",'Udregning af resultater'!BX73)</f>
        <v/>
      </c>
      <c r="C41" s="145" t="str">
        <f ca="1">IF(ISERROR('Udregning af resultater'!CC73),"",'Udregning af resultater'!CC73)</f>
        <v/>
      </c>
      <c r="D41" s="145" t="str">
        <f ca="1">IF(ISERROR('Udregning af resultater'!BY73),"",'Udregning af resultater'!BY73)</f>
        <v/>
      </c>
      <c r="E41" s="145" t="str">
        <f ca="1">IF(ISERROR('Udregning af resultater'!BZ73),"",'Udregning af resultater'!BZ73)</f>
        <v/>
      </c>
      <c r="F41" s="145" t="str">
        <f ca="1">IF(ISERROR('Udregning af resultater'!CA73),"",'Udregning af resultater'!CA73)</f>
        <v/>
      </c>
      <c r="G41" s="145" t="str">
        <f ca="1">IF(ISTEXT('Udregning af resultater'!CB73),"",'Udregning af resultater'!CB73)</f>
        <v/>
      </c>
      <c r="H41" s="233" t="str">
        <f t="shared" ca="1" si="0"/>
        <v/>
      </c>
      <c r="I41" s="145" t="str">
        <f t="shared" ca="1" si="1"/>
        <v/>
      </c>
    </row>
    <row r="42" spans="1:9" x14ac:dyDescent="0.3">
      <c r="A42" s="148" t="str">
        <f ca="1">IF(ISERROR('Udregning af resultater'!BW74),"",'Udregning af resultater'!BW74)</f>
        <v/>
      </c>
      <c r="B42" s="232" t="str">
        <f ca="1">IF(ISERROR('Udregning af resultater'!BX74),"",'Udregning af resultater'!BX74)</f>
        <v/>
      </c>
      <c r="C42" s="145" t="str">
        <f ca="1">IF(ISERROR('Udregning af resultater'!CC74),"",'Udregning af resultater'!CC74)</f>
        <v/>
      </c>
      <c r="D42" s="145" t="str">
        <f ca="1">IF(ISERROR('Udregning af resultater'!BY74),"",'Udregning af resultater'!BY74)</f>
        <v/>
      </c>
      <c r="E42" s="145" t="str">
        <f ca="1">IF(ISERROR('Udregning af resultater'!BZ74),"",'Udregning af resultater'!BZ74)</f>
        <v/>
      </c>
      <c r="F42" s="145" t="str">
        <f ca="1">IF(ISERROR('Udregning af resultater'!CA74),"",'Udregning af resultater'!CA74)</f>
        <v/>
      </c>
      <c r="G42" s="145" t="str">
        <f ca="1">IF(ISTEXT('Udregning af resultater'!CB74),"",'Udregning af resultater'!CB74)</f>
        <v/>
      </c>
      <c r="H42" s="233" t="str">
        <f t="shared" ca="1" si="0"/>
        <v/>
      </c>
      <c r="I42" s="145" t="str">
        <f t="shared" ca="1" si="1"/>
        <v/>
      </c>
    </row>
    <row r="43" spans="1:9" x14ac:dyDescent="0.3">
      <c r="A43" s="148" t="str">
        <f ca="1">IF(ISERROR('Udregning af resultater'!BW75),"",'Udregning af resultater'!BW75)</f>
        <v/>
      </c>
      <c r="B43" s="232" t="str">
        <f ca="1">IF(ISERROR('Udregning af resultater'!BX75),"",'Udregning af resultater'!BX75)</f>
        <v/>
      </c>
      <c r="C43" s="145" t="str">
        <f ca="1">IF(ISERROR('Udregning af resultater'!CC75),"",'Udregning af resultater'!CC75)</f>
        <v/>
      </c>
      <c r="D43" s="145" t="str">
        <f ca="1">IF(ISERROR('Udregning af resultater'!BY75),"",'Udregning af resultater'!BY75)</f>
        <v/>
      </c>
      <c r="E43" s="145" t="str">
        <f ca="1">IF(ISERROR('Udregning af resultater'!BZ75),"",'Udregning af resultater'!BZ75)</f>
        <v/>
      </c>
      <c r="F43" s="145" t="str">
        <f ca="1">IF(ISERROR('Udregning af resultater'!CA75),"",'Udregning af resultater'!CA75)</f>
        <v/>
      </c>
      <c r="G43" s="145" t="str">
        <f ca="1">IF(ISTEXT('Udregning af resultater'!CB75),"",'Udregning af resultater'!CB75)</f>
        <v/>
      </c>
      <c r="H43" s="233" t="str">
        <f t="shared" ca="1" si="0"/>
        <v/>
      </c>
      <c r="I43" s="145" t="str">
        <f t="shared" ca="1" si="1"/>
        <v/>
      </c>
    </row>
    <row r="44" spans="1:9" x14ac:dyDescent="0.3">
      <c r="A44" s="148" t="str">
        <f ca="1">IF(ISERROR('Udregning af resultater'!BW76),"",'Udregning af resultater'!BW76)</f>
        <v/>
      </c>
      <c r="B44" s="232" t="str">
        <f ca="1">IF(ISERROR('Udregning af resultater'!BX76),"",'Udregning af resultater'!BX76)</f>
        <v/>
      </c>
      <c r="C44" s="145" t="str">
        <f ca="1">IF(ISERROR('Udregning af resultater'!CC76),"",'Udregning af resultater'!CC76)</f>
        <v/>
      </c>
      <c r="D44" s="145" t="str">
        <f ca="1">IF(ISERROR('Udregning af resultater'!BY76),"",'Udregning af resultater'!BY76)</f>
        <v/>
      </c>
      <c r="E44" s="145" t="str">
        <f ca="1">IF(ISERROR('Udregning af resultater'!BZ76),"",'Udregning af resultater'!BZ76)</f>
        <v/>
      </c>
      <c r="F44" s="145" t="str">
        <f ca="1">IF(ISERROR('Udregning af resultater'!CA76),"",'Udregning af resultater'!CA76)</f>
        <v/>
      </c>
      <c r="G44" s="145" t="str">
        <f ca="1">IF(ISTEXT('Udregning af resultater'!CB76),"",'Udregning af resultater'!CB76)</f>
        <v/>
      </c>
      <c r="H44" s="233" t="str">
        <f t="shared" ca="1" si="0"/>
        <v/>
      </c>
      <c r="I44" s="145" t="str">
        <f t="shared" ca="1" si="1"/>
        <v/>
      </c>
    </row>
    <row r="45" spans="1:9" x14ac:dyDescent="0.3">
      <c r="A45" s="148" t="str">
        <f ca="1">IF(ISERROR('Udregning af resultater'!BW77),"",'Udregning af resultater'!BW77)</f>
        <v/>
      </c>
      <c r="B45" s="232" t="str">
        <f ca="1">IF(ISERROR('Udregning af resultater'!BX77),"",'Udregning af resultater'!BX77)</f>
        <v/>
      </c>
      <c r="C45" s="145" t="str">
        <f ca="1">IF(ISERROR('Udregning af resultater'!CC77),"",'Udregning af resultater'!CC77)</f>
        <v/>
      </c>
      <c r="D45" s="145" t="str">
        <f ca="1">IF(ISERROR('Udregning af resultater'!BY77),"",'Udregning af resultater'!BY77)</f>
        <v/>
      </c>
      <c r="E45" s="145" t="str">
        <f ca="1">IF(ISERROR('Udregning af resultater'!BZ77),"",'Udregning af resultater'!BZ77)</f>
        <v/>
      </c>
      <c r="F45" s="145" t="str">
        <f ca="1">IF(ISERROR('Udregning af resultater'!CA77),"",'Udregning af resultater'!CA77)</f>
        <v/>
      </c>
      <c r="G45" s="145" t="str">
        <f ca="1">IF(ISTEXT('Udregning af resultater'!CB77),"",'Udregning af resultater'!CB77)</f>
        <v/>
      </c>
      <c r="H45" s="233" t="str">
        <f t="shared" ca="1" si="0"/>
        <v/>
      </c>
      <c r="I45" s="145" t="str">
        <f t="shared" ca="1" si="1"/>
        <v/>
      </c>
    </row>
    <row r="46" spans="1:9" x14ac:dyDescent="0.3">
      <c r="A46" s="148" t="str">
        <f ca="1">IF(ISERROR('Udregning af resultater'!BW78),"",'Udregning af resultater'!BW78)</f>
        <v/>
      </c>
      <c r="B46" s="232" t="str">
        <f ca="1">IF(ISERROR('Udregning af resultater'!BX78),"",'Udregning af resultater'!BX78)</f>
        <v/>
      </c>
      <c r="C46" s="145" t="str">
        <f ca="1">IF(ISERROR('Udregning af resultater'!CC78),"",'Udregning af resultater'!CC78)</f>
        <v/>
      </c>
      <c r="D46" s="145" t="str">
        <f ca="1">IF(ISERROR('Udregning af resultater'!BY78),"",'Udregning af resultater'!BY78)</f>
        <v/>
      </c>
      <c r="E46" s="145" t="str">
        <f ca="1">IF(ISERROR('Udregning af resultater'!BZ78),"",'Udregning af resultater'!BZ78)</f>
        <v/>
      </c>
      <c r="F46" s="145" t="str">
        <f ca="1">IF(ISERROR('Udregning af resultater'!CA78),"",'Udregning af resultater'!CA78)</f>
        <v/>
      </c>
      <c r="G46" s="145" t="str">
        <f ca="1">IF(ISTEXT('Udregning af resultater'!CB78),"",'Udregning af resultater'!CB78)</f>
        <v/>
      </c>
      <c r="H46" s="233" t="str">
        <f t="shared" ca="1" si="0"/>
        <v/>
      </c>
      <c r="I46" s="145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29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29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147</v>
      </c>
      <c r="BO1" t="s">
        <v>95</v>
      </c>
      <c r="CE1" t="s">
        <v>149</v>
      </c>
    </row>
    <row r="2" spans="1:86" x14ac:dyDescent="0.3">
      <c r="A2" s="31" t="s">
        <v>6</v>
      </c>
      <c r="B2" s="32" t="s">
        <v>59</v>
      </c>
      <c r="C2" s="32" t="s">
        <v>60</v>
      </c>
      <c r="D2" s="32" t="s">
        <v>6</v>
      </c>
      <c r="E2" s="33" t="s">
        <v>13</v>
      </c>
      <c r="F2" s="32" t="s">
        <v>8</v>
      </c>
      <c r="G2" s="32" t="s">
        <v>117</v>
      </c>
      <c r="H2" s="32" t="s">
        <v>115</v>
      </c>
      <c r="I2" s="32" t="s">
        <v>118</v>
      </c>
      <c r="J2" s="32" t="s">
        <v>116</v>
      </c>
      <c r="K2" s="32" t="s">
        <v>74</v>
      </c>
      <c r="L2" s="34" t="s">
        <v>114</v>
      </c>
      <c r="M2" s="31" t="s">
        <v>61</v>
      </c>
      <c r="N2" s="32" t="s">
        <v>6</v>
      </c>
      <c r="O2" s="33" t="s">
        <v>13</v>
      </c>
      <c r="P2" s="34" t="s">
        <v>8</v>
      </c>
      <c r="R2" s="31" t="s">
        <v>62</v>
      </c>
      <c r="S2" s="32" t="s">
        <v>6</v>
      </c>
      <c r="T2" s="33" t="s">
        <v>13</v>
      </c>
      <c r="U2" s="34" t="s">
        <v>8</v>
      </c>
      <c r="W2" s="31" t="s">
        <v>6</v>
      </c>
      <c r="X2" s="32" t="s">
        <v>115</v>
      </c>
      <c r="Y2" s="32" t="s">
        <v>116</v>
      </c>
      <c r="Z2" s="32" t="s">
        <v>117</v>
      </c>
      <c r="AA2" s="32" t="s">
        <v>118</v>
      </c>
      <c r="AB2" s="34"/>
      <c r="AD2" s="31" t="s">
        <v>59</v>
      </c>
      <c r="AE2" s="32">
        <v>1</v>
      </c>
      <c r="AF2" s="32">
        <v>2</v>
      </c>
      <c r="AG2" s="32">
        <v>3</v>
      </c>
      <c r="AH2" s="32">
        <v>4</v>
      </c>
      <c r="AI2" s="32">
        <v>5</v>
      </c>
      <c r="AJ2" s="32">
        <v>6</v>
      </c>
      <c r="AK2" s="32">
        <v>7</v>
      </c>
      <c r="AL2" s="32">
        <v>8</v>
      </c>
      <c r="AM2" s="32">
        <v>9</v>
      </c>
      <c r="AN2" s="32">
        <v>10</v>
      </c>
      <c r="AO2" s="32">
        <v>11</v>
      </c>
      <c r="AP2" s="32">
        <v>12</v>
      </c>
      <c r="AQ2" s="32" t="s">
        <v>152</v>
      </c>
      <c r="AR2" s="32" t="s">
        <v>73</v>
      </c>
      <c r="AS2" s="32" t="s">
        <v>152</v>
      </c>
      <c r="AT2" s="32" t="s">
        <v>87</v>
      </c>
      <c r="AU2" s="32" t="s">
        <v>6</v>
      </c>
      <c r="AV2" s="32" t="s">
        <v>13</v>
      </c>
      <c r="AW2" s="32" t="s">
        <v>114</v>
      </c>
      <c r="AX2" s="32" t="s">
        <v>74</v>
      </c>
      <c r="AY2" s="32" t="s">
        <v>98</v>
      </c>
      <c r="AZ2" s="32" t="s">
        <v>81</v>
      </c>
      <c r="BA2" s="32" t="s">
        <v>81</v>
      </c>
      <c r="BB2" s="32" t="s">
        <v>97</v>
      </c>
      <c r="BC2" s="32" t="s">
        <v>80</v>
      </c>
      <c r="BD2" s="32" t="s">
        <v>82</v>
      </c>
      <c r="BE2" s="32" t="s">
        <v>88</v>
      </c>
      <c r="BF2" s="32"/>
      <c r="BG2" s="32" t="s">
        <v>82</v>
      </c>
      <c r="BH2" s="34" t="s">
        <v>97</v>
      </c>
      <c r="BJ2" s="31" t="s">
        <v>6</v>
      </c>
      <c r="BK2" s="32" t="s">
        <v>13</v>
      </c>
      <c r="BL2" s="199" t="s">
        <v>140</v>
      </c>
      <c r="BM2" s="200" t="s">
        <v>141</v>
      </c>
      <c r="BO2" s="31" t="s">
        <v>140</v>
      </c>
      <c r="BP2" s="32" t="s">
        <v>142</v>
      </c>
      <c r="BQ2" s="32" t="s">
        <v>143</v>
      </c>
      <c r="BR2" s="32"/>
      <c r="BS2" s="32" t="s">
        <v>6</v>
      </c>
      <c r="BT2" s="32" t="s">
        <v>13</v>
      </c>
      <c r="BU2" s="32" t="s">
        <v>81</v>
      </c>
      <c r="BV2" s="32"/>
      <c r="BW2" s="32" t="s">
        <v>6</v>
      </c>
      <c r="BX2" s="32" t="s">
        <v>13</v>
      </c>
      <c r="BY2" s="32" t="s">
        <v>140</v>
      </c>
      <c r="BZ2" s="32" t="s">
        <v>145</v>
      </c>
      <c r="CA2" s="32" t="s">
        <v>142</v>
      </c>
      <c r="CB2" s="32" t="s">
        <v>146</v>
      </c>
      <c r="CC2" s="34" t="s">
        <v>8</v>
      </c>
      <c r="CE2" s="31" t="s">
        <v>6</v>
      </c>
      <c r="CF2" s="32" t="s">
        <v>13</v>
      </c>
      <c r="CG2" s="199" t="s">
        <v>140</v>
      </c>
      <c r="CH2" s="34" t="s">
        <v>80</v>
      </c>
    </row>
    <row r="3" spans="1:86" x14ac:dyDescent="0.3">
      <c r="A3" s="35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6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5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6" t="str">
        <f ca="1">IFERROR(VLOOKUP($M3,$B$3:$J$38,4,FALSE),"")</f>
        <v/>
      </c>
      <c r="P3" s="42" t="str">
        <f ca="1">IFERROR(VLOOKUP($M3,$B$3:$J$38,5,FALSE),"")</f>
        <v/>
      </c>
      <c r="R3" s="35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4" t="str">
        <f t="shared" ref="T3:T38" ca="1" si="1">IFERROR(VLOOKUP($R3,$C$3:$J$38,3,FALSE),"")</f>
        <v/>
      </c>
      <c r="U3" s="42" t="str">
        <f t="shared" ref="U3:U38" ca="1" si="2">IFERROR(VLOOKUP($R3,$C$3:$J$38,4,FALSE),"")</f>
        <v/>
      </c>
      <c r="W3" s="46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37">
        <v>1</v>
      </c>
      <c r="AD3" s="35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37" t="e">
        <f t="array" aca="1" ref="BH3:BH38" ca="1">SMALL(BG3:BG38,ROW(INDIRECT("1:"&amp;ROWS(BG3:BG38))))</f>
        <v>#NUM!</v>
      </c>
      <c r="BJ3" s="35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1" t="str">
        <f ca="1">IF(ISTEXT(BL3),"",RANK(BA3,$BA$3:$BA$38,0))</f>
        <v/>
      </c>
      <c r="BN3" s="130"/>
      <c r="BO3" s="35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37" t="str">
        <f ca="1">IF(ISTEXT(BW3),"",IFERROR(VLOOKUP(BW3,A$3:F$38,6,FALSE),""))</f>
        <v/>
      </c>
      <c r="CE3" s="35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1" t="str">
        <f ca="1">IF(BF3&gt;0,RANK(BF3,$BF$3:$BF$38,0),"")</f>
        <v/>
      </c>
    </row>
    <row r="4" spans="1:86" x14ac:dyDescent="0.3">
      <c r="A4" s="35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6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5" t="e">
        <f ca="1"/>
        <v>#NUM!</v>
      </c>
      <c r="N4" s="2" t="str">
        <f t="shared" ref="N4:N38" ca="1" si="5">IFERROR(VLOOKUP($M4,$B$3:$J$38,3,FALSE),"")</f>
        <v/>
      </c>
      <c r="O4" s="36" t="str">
        <f t="shared" ref="O4:O38" ca="1" si="6">IFERROR(VLOOKUP($M4,$B$3:$J$38,4,FALSE),"")</f>
        <v/>
      </c>
      <c r="P4" s="42" t="str">
        <f t="shared" ref="P4:P38" ca="1" si="7">IFERROR(VLOOKUP($M4,$B$3:$J$38,5,FALSE),"")</f>
        <v/>
      </c>
      <c r="R4" s="35" t="e">
        <f ca="1"/>
        <v>#NUM!</v>
      </c>
      <c r="S4" s="2" t="str">
        <f t="shared" ca="1" si="0"/>
        <v/>
      </c>
      <c r="T4" s="44" t="str">
        <f t="shared" ca="1" si="1"/>
        <v/>
      </c>
      <c r="U4" s="42" t="str">
        <f t="shared" ca="1" si="2"/>
        <v/>
      </c>
      <c r="W4" s="46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37">
        <v>2</v>
      </c>
      <c r="AD4" s="35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37" t="e">
        <f ca="1"/>
        <v>#NUM!</v>
      </c>
      <c r="BJ4" s="35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1" t="str">
        <f t="shared" ref="BM4:BM38" ca="1" si="26">IF(ISTEXT(BL4),"",RANK(BA4,$BA$3:$BA$38,0))</f>
        <v/>
      </c>
      <c r="BN4" s="130"/>
      <c r="BO4" s="35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37" t="str">
        <f t="shared" ref="CC4:CC38" ca="1" si="39">IF(ISTEXT(BW4),"",IFERROR(VLOOKUP(BW4,A$3:F$38,6,FALSE),""))</f>
        <v/>
      </c>
      <c r="CE4" s="35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1" t="str">
        <f t="shared" ref="CH4:CH38" ca="1" si="43">IF(BF4&gt;0,RANK(BF4,$BF$3:$BF$38,0),"")</f>
        <v/>
      </c>
    </row>
    <row r="5" spans="1:86" x14ac:dyDescent="0.3">
      <c r="A5" s="35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6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5" t="e">
        <f ca="1"/>
        <v>#NUM!</v>
      </c>
      <c r="N5" s="2" t="str">
        <f t="shared" ca="1" si="5"/>
        <v/>
      </c>
      <c r="O5" s="36" t="str">
        <f t="shared" ca="1" si="6"/>
        <v/>
      </c>
      <c r="P5" s="42" t="str">
        <f t="shared" ca="1" si="7"/>
        <v/>
      </c>
      <c r="R5" s="35" t="e">
        <f ca="1"/>
        <v>#NUM!</v>
      </c>
      <c r="S5" s="2" t="str">
        <f t="shared" ca="1" si="0"/>
        <v/>
      </c>
      <c r="T5" s="44" t="str">
        <f t="shared" ca="1" si="1"/>
        <v/>
      </c>
      <c r="U5" s="42" t="str">
        <f t="shared" ca="1" si="2"/>
        <v/>
      </c>
      <c r="W5" s="46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37">
        <v>3</v>
      </c>
      <c r="AD5" s="35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37" t="e">
        <f ca="1"/>
        <v>#NUM!</v>
      </c>
      <c r="BJ5" s="35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1" t="str">
        <f t="shared" ca="1" si="26"/>
        <v/>
      </c>
      <c r="BN5" s="130"/>
      <c r="BO5" s="35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37" t="str">
        <f t="shared" ca="1" si="39"/>
        <v/>
      </c>
      <c r="CE5" s="35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1" t="str">
        <f t="shared" ca="1" si="43"/>
        <v/>
      </c>
    </row>
    <row r="6" spans="1:86" x14ac:dyDescent="0.3">
      <c r="A6" s="35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6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5" t="e">
        <f ca="1"/>
        <v>#NUM!</v>
      </c>
      <c r="N6" s="2" t="str">
        <f t="shared" ca="1" si="5"/>
        <v/>
      </c>
      <c r="O6" s="36" t="str">
        <f t="shared" ca="1" si="6"/>
        <v/>
      </c>
      <c r="P6" s="42" t="str">
        <f t="shared" ca="1" si="7"/>
        <v/>
      </c>
      <c r="R6" s="35" t="e">
        <f ca="1"/>
        <v>#NUM!</v>
      </c>
      <c r="S6" s="2" t="str">
        <f t="shared" ca="1" si="0"/>
        <v/>
      </c>
      <c r="T6" s="44" t="str">
        <f t="shared" ca="1" si="1"/>
        <v/>
      </c>
      <c r="U6" s="42" t="str">
        <f t="shared" ca="1" si="2"/>
        <v/>
      </c>
      <c r="W6" s="46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37">
        <v>4</v>
      </c>
      <c r="AD6" s="35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37" t="e">
        <f ca="1"/>
        <v>#NUM!</v>
      </c>
      <c r="BJ6" s="35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1" t="str">
        <f t="shared" ca="1" si="26"/>
        <v/>
      </c>
      <c r="BN6" s="130"/>
      <c r="BO6" s="35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37" t="str">
        <f t="shared" ca="1" si="39"/>
        <v/>
      </c>
      <c r="CE6" s="35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1" t="str">
        <f t="shared" ca="1" si="43"/>
        <v/>
      </c>
    </row>
    <row r="7" spans="1:86" x14ac:dyDescent="0.3">
      <c r="A7" s="35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6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5" t="e">
        <f ca="1"/>
        <v>#NUM!</v>
      </c>
      <c r="N7" s="2" t="str">
        <f t="shared" ca="1" si="5"/>
        <v/>
      </c>
      <c r="O7" s="36" t="str">
        <f t="shared" ca="1" si="6"/>
        <v/>
      </c>
      <c r="P7" s="42" t="str">
        <f t="shared" ca="1" si="7"/>
        <v/>
      </c>
      <c r="R7" s="35" t="e">
        <f ca="1"/>
        <v>#NUM!</v>
      </c>
      <c r="S7" s="2" t="str">
        <f t="shared" ca="1" si="0"/>
        <v/>
      </c>
      <c r="T7" s="44" t="str">
        <f t="shared" ca="1" si="1"/>
        <v/>
      </c>
      <c r="U7" s="42" t="str">
        <f t="shared" ca="1" si="2"/>
        <v/>
      </c>
      <c r="W7" s="46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37">
        <v>5</v>
      </c>
      <c r="AD7" s="35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37" t="e">
        <f ca="1"/>
        <v>#NUM!</v>
      </c>
      <c r="BJ7" s="35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1" t="str">
        <f t="shared" ca="1" si="26"/>
        <v/>
      </c>
      <c r="BN7" s="130"/>
      <c r="BO7" s="35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37" t="str">
        <f t="shared" ca="1" si="39"/>
        <v/>
      </c>
      <c r="CE7" s="35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1" t="str">
        <f t="shared" ca="1" si="43"/>
        <v/>
      </c>
    </row>
    <row r="8" spans="1:86" x14ac:dyDescent="0.3">
      <c r="A8" s="35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6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5" t="e">
        <f ca="1"/>
        <v>#NUM!</v>
      </c>
      <c r="N8" s="2" t="str">
        <f t="shared" ca="1" si="5"/>
        <v/>
      </c>
      <c r="O8" s="36" t="str">
        <f t="shared" ca="1" si="6"/>
        <v/>
      </c>
      <c r="P8" s="42" t="str">
        <f t="shared" ca="1" si="7"/>
        <v/>
      </c>
      <c r="R8" s="35" t="e">
        <f ca="1"/>
        <v>#NUM!</v>
      </c>
      <c r="S8" s="2" t="str">
        <f t="shared" ca="1" si="0"/>
        <v/>
      </c>
      <c r="T8" s="44" t="str">
        <f t="shared" ca="1" si="1"/>
        <v/>
      </c>
      <c r="U8" s="42" t="str">
        <f t="shared" ca="1" si="2"/>
        <v/>
      </c>
      <c r="W8" s="46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37">
        <v>6</v>
      </c>
      <c r="AD8" s="35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37" t="e">
        <f ca="1"/>
        <v>#NUM!</v>
      </c>
      <c r="BJ8" s="35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1" t="str">
        <f t="shared" ca="1" si="26"/>
        <v/>
      </c>
      <c r="BN8" s="130"/>
      <c r="BO8" s="35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37" t="str">
        <f t="shared" ca="1" si="39"/>
        <v/>
      </c>
      <c r="CE8" s="35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1" t="str">
        <f t="shared" ca="1" si="43"/>
        <v/>
      </c>
    </row>
    <row r="9" spans="1:86" x14ac:dyDescent="0.3">
      <c r="A9" s="35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6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5" t="e">
        <f ca="1"/>
        <v>#NUM!</v>
      </c>
      <c r="N9" s="2" t="str">
        <f t="shared" ca="1" si="5"/>
        <v/>
      </c>
      <c r="O9" s="36" t="str">
        <f t="shared" ca="1" si="6"/>
        <v/>
      </c>
      <c r="P9" s="42" t="str">
        <f t="shared" ca="1" si="7"/>
        <v/>
      </c>
      <c r="R9" s="35" t="e">
        <f ca="1"/>
        <v>#NUM!</v>
      </c>
      <c r="S9" s="2" t="str">
        <f t="shared" ca="1" si="0"/>
        <v/>
      </c>
      <c r="T9" s="44" t="str">
        <f t="shared" ca="1" si="1"/>
        <v/>
      </c>
      <c r="U9" s="42" t="str">
        <f t="shared" ca="1" si="2"/>
        <v/>
      </c>
      <c r="W9" s="46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37">
        <v>7</v>
      </c>
      <c r="AD9" s="35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37" t="e">
        <f ca="1"/>
        <v>#NUM!</v>
      </c>
      <c r="BJ9" s="35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1" t="str">
        <f t="shared" ca="1" si="26"/>
        <v/>
      </c>
      <c r="BN9" s="130"/>
      <c r="BO9" s="35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37" t="str">
        <f t="shared" ca="1" si="39"/>
        <v/>
      </c>
      <c r="CE9" s="35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1" t="str">
        <f t="shared" ca="1" si="43"/>
        <v/>
      </c>
    </row>
    <row r="10" spans="1:86" x14ac:dyDescent="0.3">
      <c r="A10" s="35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6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5" t="e">
        <f ca="1"/>
        <v>#NUM!</v>
      </c>
      <c r="N10" s="2" t="str">
        <f t="shared" ca="1" si="5"/>
        <v/>
      </c>
      <c r="O10" s="36" t="str">
        <f t="shared" ca="1" si="6"/>
        <v/>
      </c>
      <c r="P10" s="42" t="str">
        <f t="shared" ca="1" si="7"/>
        <v/>
      </c>
      <c r="R10" s="35" t="e">
        <f ca="1"/>
        <v>#NUM!</v>
      </c>
      <c r="S10" s="2" t="str">
        <f t="shared" ca="1" si="0"/>
        <v/>
      </c>
      <c r="T10" s="44" t="str">
        <f t="shared" ca="1" si="1"/>
        <v/>
      </c>
      <c r="U10" s="42" t="str">
        <f t="shared" ca="1" si="2"/>
        <v/>
      </c>
      <c r="W10" s="46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37">
        <v>8</v>
      </c>
      <c r="AD10" s="35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37" t="e">
        <f ca="1"/>
        <v>#NUM!</v>
      </c>
      <c r="BJ10" s="35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1" t="str">
        <f t="shared" ca="1" si="26"/>
        <v/>
      </c>
      <c r="BN10" s="130"/>
      <c r="BO10" s="35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37" t="str">
        <f t="shared" ca="1" si="39"/>
        <v/>
      </c>
      <c r="CE10" s="35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1" t="str">
        <f t="shared" ca="1" si="43"/>
        <v/>
      </c>
    </row>
    <row r="11" spans="1:86" x14ac:dyDescent="0.3">
      <c r="A11" s="35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6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5" t="e">
        <f ca="1"/>
        <v>#NUM!</v>
      </c>
      <c r="N11" s="2" t="str">
        <f t="shared" ca="1" si="5"/>
        <v/>
      </c>
      <c r="O11" s="36" t="str">
        <f t="shared" ca="1" si="6"/>
        <v/>
      </c>
      <c r="P11" s="42" t="str">
        <f t="shared" ca="1" si="7"/>
        <v/>
      </c>
      <c r="R11" s="35" t="e">
        <f ca="1"/>
        <v>#NUM!</v>
      </c>
      <c r="S11" s="2" t="str">
        <f t="shared" ca="1" si="0"/>
        <v/>
      </c>
      <c r="T11" s="44" t="str">
        <f t="shared" ca="1" si="1"/>
        <v/>
      </c>
      <c r="U11" s="42" t="str">
        <f t="shared" ca="1" si="2"/>
        <v/>
      </c>
      <c r="W11" s="46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37">
        <v>9</v>
      </c>
      <c r="AD11" s="35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37" t="e">
        <f ca="1"/>
        <v>#NUM!</v>
      </c>
      <c r="BJ11" s="35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1" t="str">
        <f t="shared" ca="1" si="26"/>
        <v/>
      </c>
      <c r="BN11" s="130"/>
      <c r="BO11" s="35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37" t="str">
        <f t="shared" ca="1" si="39"/>
        <v/>
      </c>
      <c r="CE11" s="35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1" t="str">
        <f t="shared" ca="1" si="43"/>
        <v/>
      </c>
    </row>
    <row r="12" spans="1:86" x14ac:dyDescent="0.3">
      <c r="A12" s="35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6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5" t="e">
        <f ca="1"/>
        <v>#NUM!</v>
      </c>
      <c r="N12" s="2" t="str">
        <f t="shared" ca="1" si="5"/>
        <v/>
      </c>
      <c r="O12" s="36" t="str">
        <f t="shared" ca="1" si="6"/>
        <v/>
      </c>
      <c r="P12" s="42" t="str">
        <f t="shared" ca="1" si="7"/>
        <v/>
      </c>
      <c r="R12" s="35" t="e">
        <f ca="1"/>
        <v>#NUM!</v>
      </c>
      <c r="S12" s="2" t="str">
        <f t="shared" ca="1" si="0"/>
        <v/>
      </c>
      <c r="T12" s="44" t="str">
        <f t="shared" ca="1" si="1"/>
        <v/>
      </c>
      <c r="U12" s="42" t="str">
        <f t="shared" ca="1" si="2"/>
        <v/>
      </c>
      <c r="W12" s="46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37">
        <v>10</v>
      </c>
      <c r="AD12" s="35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37" t="e">
        <f ca="1"/>
        <v>#NUM!</v>
      </c>
      <c r="BJ12" s="35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1" t="str">
        <f t="shared" ca="1" si="26"/>
        <v/>
      </c>
      <c r="BN12" s="130"/>
      <c r="BO12" s="35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37" t="str">
        <f t="shared" ca="1" si="39"/>
        <v/>
      </c>
      <c r="CE12" s="35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1" t="str">
        <f t="shared" ca="1" si="43"/>
        <v/>
      </c>
    </row>
    <row r="13" spans="1:86" x14ac:dyDescent="0.3">
      <c r="A13" s="35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6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5" t="e">
        <f ca="1"/>
        <v>#NUM!</v>
      </c>
      <c r="N13" s="2" t="str">
        <f t="shared" ca="1" si="5"/>
        <v/>
      </c>
      <c r="O13" s="36" t="str">
        <f t="shared" ca="1" si="6"/>
        <v/>
      </c>
      <c r="P13" s="42" t="str">
        <f t="shared" ca="1" si="7"/>
        <v/>
      </c>
      <c r="R13" s="35" t="e">
        <f ca="1"/>
        <v>#NUM!</v>
      </c>
      <c r="S13" s="2" t="str">
        <f t="shared" ca="1" si="0"/>
        <v/>
      </c>
      <c r="T13" s="44" t="str">
        <f t="shared" ca="1" si="1"/>
        <v/>
      </c>
      <c r="U13" s="42" t="str">
        <f t="shared" ca="1" si="2"/>
        <v/>
      </c>
      <c r="W13" s="46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37">
        <v>11</v>
      </c>
      <c r="AD13" s="35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37" t="e">
        <f ca="1"/>
        <v>#NUM!</v>
      </c>
      <c r="BJ13" s="35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1" t="str">
        <f t="shared" ca="1" si="26"/>
        <v/>
      </c>
      <c r="BN13" s="130"/>
      <c r="BO13" s="35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37" t="str">
        <f t="shared" ca="1" si="39"/>
        <v/>
      </c>
      <c r="CE13" s="35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1" t="str">
        <f t="shared" ca="1" si="43"/>
        <v/>
      </c>
    </row>
    <row r="14" spans="1:86" x14ac:dyDescent="0.3">
      <c r="A14" s="35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6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5" t="e">
        <f ca="1"/>
        <v>#NUM!</v>
      </c>
      <c r="N14" s="2" t="str">
        <f t="shared" ca="1" si="5"/>
        <v/>
      </c>
      <c r="O14" s="36" t="str">
        <f t="shared" ca="1" si="6"/>
        <v/>
      </c>
      <c r="P14" s="42" t="str">
        <f t="shared" ca="1" si="7"/>
        <v/>
      </c>
      <c r="R14" s="35" t="e">
        <f ca="1"/>
        <v>#NUM!</v>
      </c>
      <c r="S14" s="2" t="str">
        <f t="shared" ca="1" si="0"/>
        <v/>
      </c>
      <c r="T14" s="44" t="str">
        <f t="shared" ca="1" si="1"/>
        <v/>
      </c>
      <c r="U14" s="42" t="str">
        <f t="shared" ca="1" si="2"/>
        <v/>
      </c>
      <c r="W14" s="46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37">
        <v>12</v>
      </c>
      <c r="AD14" s="35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37" t="e">
        <f ca="1"/>
        <v>#NUM!</v>
      </c>
      <c r="BJ14" s="35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1" t="str">
        <f t="shared" ca="1" si="26"/>
        <v/>
      </c>
      <c r="BN14" s="130"/>
      <c r="BO14" s="35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37" t="str">
        <f t="shared" ca="1" si="39"/>
        <v/>
      </c>
      <c r="CE14" s="35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1" t="str">
        <f t="shared" ca="1" si="43"/>
        <v/>
      </c>
    </row>
    <row r="15" spans="1:86" x14ac:dyDescent="0.3">
      <c r="A15" s="35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6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5" t="e">
        <f ca="1"/>
        <v>#NUM!</v>
      </c>
      <c r="N15" s="2" t="str">
        <f t="shared" ca="1" si="5"/>
        <v/>
      </c>
      <c r="O15" s="36" t="str">
        <f t="shared" ca="1" si="6"/>
        <v/>
      </c>
      <c r="P15" s="42" t="str">
        <f t="shared" ca="1" si="7"/>
        <v/>
      </c>
      <c r="R15" s="35" t="e">
        <f ca="1"/>
        <v>#NUM!</v>
      </c>
      <c r="S15" s="2" t="str">
        <f t="shared" ca="1" si="0"/>
        <v/>
      </c>
      <c r="T15" s="44" t="str">
        <f t="shared" ca="1" si="1"/>
        <v/>
      </c>
      <c r="U15" s="42" t="str">
        <f t="shared" ca="1" si="2"/>
        <v/>
      </c>
      <c r="W15" s="46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37">
        <v>13</v>
      </c>
      <c r="AD15" s="35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37" t="e">
        <f ca="1"/>
        <v>#NUM!</v>
      </c>
      <c r="BJ15" s="35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1" t="str">
        <f t="shared" ca="1" si="26"/>
        <v/>
      </c>
      <c r="BN15" s="130"/>
      <c r="BO15" s="35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37" t="str">
        <f t="shared" ca="1" si="39"/>
        <v/>
      </c>
      <c r="CE15" s="35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1" t="str">
        <f t="shared" ca="1" si="43"/>
        <v/>
      </c>
    </row>
    <row r="16" spans="1:86" x14ac:dyDescent="0.3">
      <c r="A16" s="35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6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5" t="e">
        <f ca="1"/>
        <v>#NUM!</v>
      </c>
      <c r="N16" s="2" t="str">
        <f t="shared" ca="1" si="5"/>
        <v/>
      </c>
      <c r="O16" s="36" t="str">
        <f t="shared" ca="1" si="6"/>
        <v/>
      </c>
      <c r="P16" s="42" t="str">
        <f t="shared" ca="1" si="7"/>
        <v/>
      </c>
      <c r="R16" s="35" t="e">
        <f ca="1"/>
        <v>#NUM!</v>
      </c>
      <c r="S16" s="2" t="str">
        <f t="shared" ca="1" si="0"/>
        <v/>
      </c>
      <c r="T16" s="44" t="str">
        <f t="shared" ca="1" si="1"/>
        <v/>
      </c>
      <c r="U16" s="42" t="str">
        <f t="shared" ca="1" si="2"/>
        <v/>
      </c>
      <c r="W16" s="46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37">
        <v>14</v>
      </c>
      <c r="AD16" s="35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37" t="e">
        <f ca="1"/>
        <v>#NUM!</v>
      </c>
      <c r="BJ16" s="35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1" t="str">
        <f t="shared" ca="1" si="26"/>
        <v/>
      </c>
      <c r="BN16" s="130"/>
      <c r="BO16" s="35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37" t="str">
        <f t="shared" ca="1" si="39"/>
        <v/>
      </c>
      <c r="CE16" s="35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1" t="str">
        <f t="shared" ca="1" si="43"/>
        <v/>
      </c>
    </row>
    <row r="17" spans="1:86" x14ac:dyDescent="0.3">
      <c r="A17" s="35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6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5" t="e">
        <f ca="1"/>
        <v>#NUM!</v>
      </c>
      <c r="N17" s="2" t="str">
        <f t="shared" ca="1" si="5"/>
        <v/>
      </c>
      <c r="O17" s="36" t="str">
        <f t="shared" ca="1" si="6"/>
        <v/>
      </c>
      <c r="P17" s="42" t="str">
        <f t="shared" ca="1" si="7"/>
        <v/>
      </c>
      <c r="R17" s="35" t="e">
        <f ca="1"/>
        <v>#NUM!</v>
      </c>
      <c r="S17" s="2" t="str">
        <f t="shared" ca="1" si="0"/>
        <v/>
      </c>
      <c r="T17" s="44" t="str">
        <f t="shared" ca="1" si="1"/>
        <v/>
      </c>
      <c r="U17" s="42" t="str">
        <f t="shared" ca="1" si="2"/>
        <v/>
      </c>
      <c r="W17" s="46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37">
        <v>15</v>
      </c>
      <c r="AD17" s="35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37" t="e">
        <f ca="1"/>
        <v>#NUM!</v>
      </c>
      <c r="BJ17" s="35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1" t="str">
        <f t="shared" ca="1" si="26"/>
        <v/>
      </c>
      <c r="BN17" s="130"/>
      <c r="BO17" s="35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37" t="str">
        <f t="shared" ca="1" si="39"/>
        <v/>
      </c>
      <c r="CE17" s="35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1" t="str">
        <f t="shared" ca="1" si="43"/>
        <v/>
      </c>
    </row>
    <row r="18" spans="1:86" x14ac:dyDescent="0.3">
      <c r="A18" s="35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6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5" t="e">
        <f ca="1"/>
        <v>#NUM!</v>
      </c>
      <c r="N18" s="2" t="str">
        <f t="shared" ca="1" si="5"/>
        <v/>
      </c>
      <c r="O18" s="36" t="str">
        <f t="shared" ca="1" si="6"/>
        <v/>
      </c>
      <c r="P18" s="42" t="str">
        <f t="shared" ca="1" si="7"/>
        <v/>
      </c>
      <c r="R18" s="35" t="e">
        <f ca="1"/>
        <v>#NUM!</v>
      </c>
      <c r="S18" s="2" t="str">
        <f t="shared" ca="1" si="0"/>
        <v/>
      </c>
      <c r="T18" s="44" t="str">
        <f t="shared" ca="1" si="1"/>
        <v/>
      </c>
      <c r="U18" s="42" t="str">
        <f t="shared" ca="1" si="2"/>
        <v/>
      </c>
      <c r="W18" s="46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37">
        <v>16</v>
      </c>
      <c r="AD18" s="35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37" t="e">
        <f ca="1"/>
        <v>#NUM!</v>
      </c>
      <c r="BJ18" s="35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1" t="str">
        <f t="shared" ca="1" si="26"/>
        <v/>
      </c>
      <c r="BN18" s="130"/>
      <c r="BO18" s="35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37" t="str">
        <f t="shared" ca="1" si="39"/>
        <v/>
      </c>
      <c r="CE18" s="35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1" t="str">
        <f t="shared" ca="1" si="43"/>
        <v/>
      </c>
    </row>
    <row r="19" spans="1:86" x14ac:dyDescent="0.3">
      <c r="A19" s="35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6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5" t="e">
        <f ca="1"/>
        <v>#NUM!</v>
      </c>
      <c r="N19" s="2" t="str">
        <f t="shared" ca="1" si="5"/>
        <v/>
      </c>
      <c r="O19" s="36" t="str">
        <f t="shared" ca="1" si="6"/>
        <v/>
      </c>
      <c r="P19" s="42" t="str">
        <f t="shared" ca="1" si="7"/>
        <v/>
      </c>
      <c r="R19" s="35" t="e">
        <f ca="1"/>
        <v>#NUM!</v>
      </c>
      <c r="S19" s="2" t="str">
        <f t="shared" ca="1" si="0"/>
        <v/>
      </c>
      <c r="T19" s="44" t="str">
        <f t="shared" ca="1" si="1"/>
        <v/>
      </c>
      <c r="U19" s="42" t="str">
        <f t="shared" ca="1" si="2"/>
        <v/>
      </c>
      <c r="W19" s="46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37">
        <v>17</v>
      </c>
      <c r="AD19" s="35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37" t="e">
        <f ca="1"/>
        <v>#NUM!</v>
      </c>
      <c r="BJ19" s="35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1" t="str">
        <f t="shared" ca="1" si="26"/>
        <v/>
      </c>
      <c r="BN19" s="130"/>
      <c r="BO19" s="35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37" t="str">
        <f t="shared" ca="1" si="39"/>
        <v/>
      </c>
      <c r="CE19" s="35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1" t="str">
        <f t="shared" ca="1" si="43"/>
        <v/>
      </c>
    </row>
    <row r="20" spans="1:86" x14ac:dyDescent="0.3">
      <c r="A20" s="35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6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5" t="e">
        <f ca="1"/>
        <v>#NUM!</v>
      </c>
      <c r="N20" s="2" t="str">
        <f t="shared" ca="1" si="5"/>
        <v/>
      </c>
      <c r="O20" s="36" t="str">
        <f t="shared" ca="1" si="6"/>
        <v/>
      </c>
      <c r="P20" s="42" t="str">
        <f t="shared" ca="1" si="7"/>
        <v/>
      </c>
      <c r="R20" s="35" t="e">
        <f ca="1"/>
        <v>#NUM!</v>
      </c>
      <c r="S20" s="2" t="str">
        <f t="shared" ca="1" si="0"/>
        <v/>
      </c>
      <c r="T20" s="44" t="str">
        <f t="shared" ca="1" si="1"/>
        <v/>
      </c>
      <c r="U20" s="42" t="str">
        <f t="shared" ca="1" si="2"/>
        <v/>
      </c>
      <c r="W20" s="46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37">
        <v>18</v>
      </c>
      <c r="AD20" s="35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37" t="e">
        <f ca="1"/>
        <v>#NUM!</v>
      </c>
      <c r="BJ20" s="35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1" t="str">
        <f t="shared" ca="1" si="26"/>
        <v/>
      </c>
      <c r="BN20" s="130"/>
      <c r="BO20" s="35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37" t="str">
        <f t="shared" ca="1" si="39"/>
        <v/>
      </c>
      <c r="CE20" s="35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1" t="str">
        <f t="shared" ca="1" si="43"/>
        <v/>
      </c>
    </row>
    <row r="21" spans="1:86" x14ac:dyDescent="0.3">
      <c r="A21" s="35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6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5" t="e">
        <f ca="1"/>
        <v>#NUM!</v>
      </c>
      <c r="N21" s="2" t="str">
        <f t="shared" ca="1" si="5"/>
        <v/>
      </c>
      <c r="O21" s="36" t="str">
        <f t="shared" ca="1" si="6"/>
        <v/>
      </c>
      <c r="P21" s="42" t="str">
        <f t="shared" ca="1" si="7"/>
        <v/>
      </c>
      <c r="R21" s="35" t="e">
        <f ca="1"/>
        <v>#NUM!</v>
      </c>
      <c r="S21" s="2" t="str">
        <f t="shared" ca="1" si="0"/>
        <v/>
      </c>
      <c r="T21" s="44" t="str">
        <f t="shared" ca="1" si="1"/>
        <v/>
      </c>
      <c r="U21" s="42" t="str">
        <f t="shared" ca="1" si="2"/>
        <v/>
      </c>
      <c r="W21" s="46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37">
        <v>19</v>
      </c>
      <c r="AD21" s="35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37" t="e">
        <f ca="1"/>
        <v>#NUM!</v>
      </c>
      <c r="BJ21" s="35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1" t="str">
        <f t="shared" ca="1" si="26"/>
        <v/>
      </c>
      <c r="BN21" s="130"/>
      <c r="BO21" s="35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37" t="str">
        <f t="shared" ca="1" si="39"/>
        <v/>
      </c>
      <c r="CE21" s="35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1" t="str">
        <f t="shared" ca="1" si="43"/>
        <v/>
      </c>
    </row>
    <row r="22" spans="1:86" x14ac:dyDescent="0.3">
      <c r="A22" s="35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6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5" t="e">
        <f ca="1"/>
        <v>#NUM!</v>
      </c>
      <c r="N22" s="2" t="str">
        <f t="shared" ca="1" si="5"/>
        <v/>
      </c>
      <c r="O22" s="36" t="str">
        <f t="shared" ca="1" si="6"/>
        <v/>
      </c>
      <c r="P22" s="42" t="str">
        <f t="shared" ca="1" si="7"/>
        <v/>
      </c>
      <c r="R22" s="35" t="e">
        <f ca="1"/>
        <v>#NUM!</v>
      </c>
      <c r="S22" s="2" t="str">
        <f t="shared" ca="1" si="0"/>
        <v/>
      </c>
      <c r="T22" s="44" t="str">
        <f t="shared" ca="1" si="1"/>
        <v/>
      </c>
      <c r="U22" s="42" t="str">
        <f t="shared" ca="1" si="2"/>
        <v/>
      </c>
      <c r="W22" s="46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37">
        <v>20</v>
      </c>
      <c r="AD22" s="35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37" t="e">
        <f ca="1"/>
        <v>#NUM!</v>
      </c>
      <c r="BJ22" s="35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1" t="str">
        <f t="shared" ca="1" si="26"/>
        <v/>
      </c>
      <c r="BN22" s="130"/>
      <c r="BO22" s="35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37" t="str">
        <f t="shared" ca="1" si="39"/>
        <v/>
      </c>
      <c r="CE22" s="35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1" t="str">
        <f t="shared" ca="1" si="43"/>
        <v/>
      </c>
    </row>
    <row r="23" spans="1:86" x14ac:dyDescent="0.3">
      <c r="A23" s="35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6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5" t="e">
        <f ca="1"/>
        <v>#NUM!</v>
      </c>
      <c r="N23" s="2" t="str">
        <f t="shared" ca="1" si="5"/>
        <v/>
      </c>
      <c r="O23" s="36" t="str">
        <f t="shared" ca="1" si="6"/>
        <v/>
      </c>
      <c r="P23" s="42" t="str">
        <f t="shared" ca="1" si="7"/>
        <v/>
      </c>
      <c r="R23" s="35" t="e">
        <f ca="1"/>
        <v>#NUM!</v>
      </c>
      <c r="S23" s="2" t="str">
        <f t="shared" ca="1" si="0"/>
        <v/>
      </c>
      <c r="T23" s="44" t="str">
        <f t="shared" ca="1" si="1"/>
        <v/>
      </c>
      <c r="U23" s="42" t="str">
        <f t="shared" ca="1" si="2"/>
        <v/>
      </c>
      <c r="W23" s="46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37">
        <v>21</v>
      </c>
      <c r="AD23" s="35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37" t="e">
        <f ca="1"/>
        <v>#NUM!</v>
      </c>
      <c r="BJ23" s="35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1" t="str">
        <f t="shared" ca="1" si="26"/>
        <v/>
      </c>
      <c r="BN23" s="130"/>
      <c r="BO23" s="35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37" t="str">
        <f t="shared" ca="1" si="39"/>
        <v/>
      </c>
      <c r="CE23" s="35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1" t="str">
        <f t="shared" ca="1" si="43"/>
        <v/>
      </c>
    </row>
    <row r="24" spans="1:86" x14ac:dyDescent="0.3">
      <c r="A24" s="35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6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5" t="e">
        <f ca="1"/>
        <v>#NUM!</v>
      </c>
      <c r="N24" s="2" t="str">
        <f t="shared" ca="1" si="5"/>
        <v/>
      </c>
      <c r="O24" s="36" t="str">
        <f t="shared" ca="1" si="6"/>
        <v/>
      </c>
      <c r="P24" s="42" t="str">
        <f t="shared" ca="1" si="7"/>
        <v/>
      </c>
      <c r="R24" s="35" t="e">
        <f ca="1"/>
        <v>#NUM!</v>
      </c>
      <c r="S24" s="2" t="str">
        <f t="shared" ca="1" si="0"/>
        <v/>
      </c>
      <c r="T24" s="44" t="str">
        <f t="shared" ca="1" si="1"/>
        <v/>
      </c>
      <c r="U24" s="42" t="str">
        <f t="shared" ca="1" si="2"/>
        <v/>
      </c>
      <c r="W24" s="46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37">
        <v>22</v>
      </c>
      <c r="AD24" s="35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37" t="e">
        <f ca="1"/>
        <v>#NUM!</v>
      </c>
      <c r="BJ24" s="35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1" t="str">
        <f t="shared" ca="1" si="26"/>
        <v/>
      </c>
      <c r="BN24" s="130"/>
      <c r="BO24" s="35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37" t="str">
        <f t="shared" ca="1" si="39"/>
        <v/>
      </c>
      <c r="CE24" s="35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1" t="str">
        <f t="shared" ca="1" si="43"/>
        <v/>
      </c>
    </row>
    <row r="25" spans="1:86" x14ac:dyDescent="0.3">
      <c r="A25" s="35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6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5" t="e">
        <f ca="1"/>
        <v>#NUM!</v>
      </c>
      <c r="N25" s="2" t="str">
        <f t="shared" ca="1" si="5"/>
        <v/>
      </c>
      <c r="O25" s="36" t="str">
        <f t="shared" ca="1" si="6"/>
        <v/>
      </c>
      <c r="P25" s="42" t="str">
        <f t="shared" ca="1" si="7"/>
        <v/>
      </c>
      <c r="R25" s="35" t="e">
        <f ca="1"/>
        <v>#NUM!</v>
      </c>
      <c r="S25" s="2" t="str">
        <f t="shared" ca="1" si="0"/>
        <v/>
      </c>
      <c r="T25" s="44" t="str">
        <f t="shared" ca="1" si="1"/>
        <v/>
      </c>
      <c r="U25" s="42" t="str">
        <f t="shared" ca="1" si="2"/>
        <v/>
      </c>
      <c r="W25" s="46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37">
        <v>23</v>
      </c>
      <c r="AD25" s="35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37" t="e">
        <f ca="1"/>
        <v>#NUM!</v>
      </c>
      <c r="BJ25" s="35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1" t="str">
        <f t="shared" ca="1" si="26"/>
        <v/>
      </c>
      <c r="BN25" s="130"/>
      <c r="BO25" s="35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37" t="str">
        <f t="shared" ca="1" si="39"/>
        <v/>
      </c>
      <c r="CE25" s="35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1" t="str">
        <f t="shared" ca="1" si="43"/>
        <v/>
      </c>
    </row>
    <row r="26" spans="1:86" x14ac:dyDescent="0.3">
      <c r="A26" s="35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6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5" t="e">
        <f ca="1"/>
        <v>#NUM!</v>
      </c>
      <c r="N26" s="2" t="str">
        <f t="shared" ca="1" si="5"/>
        <v/>
      </c>
      <c r="O26" s="36" t="str">
        <f t="shared" ca="1" si="6"/>
        <v/>
      </c>
      <c r="P26" s="42" t="str">
        <f t="shared" ca="1" si="7"/>
        <v/>
      </c>
      <c r="R26" s="35" t="e">
        <f ca="1"/>
        <v>#NUM!</v>
      </c>
      <c r="S26" s="2" t="str">
        <f t="shared" ca="1" si="0"/>
        <v/>
      </c>
      <c r="T26" s="44" t="str">
        <f t="shared" ca="1" si="1"/>
        <v/>
      </c>
      <c r="U26" s="42" t="str">
        <f t="shared" ca="1" si="2"/>
        <v/>
      </c>
      <c r="W26" s="46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37">
        <v>24</v>
      </c>
      <c r="AD26" s="35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37" t="e">
        <f ca="1"/>
        <v>#NUM!</v>
      </c>
      <c r="BJ26" s="35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1" t="str">
        <f t="shared" ca="1" si="26"/>
        <v/>
      </c>
      <c r="BN26" s="130"/>
      <c r="BO26" s="35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37" t="str">
        <f t="shared" ca="1" si="39"/>
        <v/>
      </c>
      <c r="CE26" s="35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1" t="str">
        <f t="shared" ca="1" si="43"/>
        <v/>
      </c>
    </row>
    <row r="27" spans="1:86" x14ac:dyDescent="0.3">
      <c r="A27" s="35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6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5" t="e">
        <f ca="1"/>
        <v>#NUM!</v>
      </c>
      <c r="N27" s="2" t="str">
        <f t="shared" ca="1" si="5"/>
        <v/>
      </c>
      <c r="O27" s="36" t="str">
        <f t="shared" ca="1" si="6"/>
        <v/>
      </c>
      <c r="P27" s="42" t="str">
        <f t="shared" ca="1" si="7"/>
        <v/>
      </c>
      <c r="R27" s="35" t="e">
        <f ca="1"/>
        <v>#NUM!</v>
      </c>
      <c r="S27" s="2" t="str">
        <f t="shared" ca="1" si="0"/>
        <v/>
      </c>
      <c r="T27" s="44" t="str">
        <f t="shared" ca="1" si="1"/>
        <v/>
      </c>
      <c r="U27" s="42" t="str">
        <f t="shared" ca="1" si="2"/>
        <v/>
      </c>
      <c r="W27" s="46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37">
        <v>25</v>
      </c>
      <c r="AD27" s="35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37" t="e">
        <f ca="1"/>
        <v>#NUM!</v>
      </c>
      <c r="BJ27" s="35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1" t="str">
        <f t="shared" ca="1" si="26"/>
        <v/>
      </c>
      <c r="BN27" s="130"/>
      <c r="BO27" s="35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37" t="str">
        <f t="shared" ca="1" si="39"/>
        <v/>
      </c>
      <c r="CE27" s="35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1" t="str">
        <f t="shared" ca="1" si="43"/>
        <v/>
      </c>
    </row>
    <row r="28" spans="1:86" x14ac:dyDescent="0.3">
      <c r="A28" s="35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6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5" t="e">
        <f ca="1"/>
        <v>#NUM!</v>
      </c>
      <c r="N28" s="2" t="str">
        <f t="shared" ca="1" si="5"/>
        <v/>
      </c>
      <c r="O28" s="36" t="str">
        <f t="shared" ca="1" si="6"/>
        <v/>
      </c>
      <c r="P28" s="42" t="str">
        <f t="shared" ca="1" si="7"/>
        <v/>
      </c>
      <c r="R28" s="35" t="e">
        <f ca="1"/>
        <v>#NUM!</v>
      </c>
      <c r="S28" s="2" t="str">
        <f t="shared" ca="1" si="0"/>
        <v/>
      </c>
      <c r="T28" s="44" t="str">
        <f t="shared" ca="1" si="1"/>
        <v/>
      </c>
      <c r="U28" s="42" t="str">
        <f t="shared" ca="1" si="2"/>
        <v/>
      </c>
      <c r="W28" s="46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37">
        <v>26</v>
      </c>
      <c r="AD28" s="35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37" t="e">
        <f ca="1"/>
        <v>#NUM!</v>
      </c>
      <c r="BJ28" s="35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1" t="str">
        <f t="shared" ca="1" si="26"/>
        <v/>
      </c>
      <c r="BN28" s="130"/>
      <c r="BO28" s="35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37" t="str">
        <f t="shared" ca="1" si="39"/>
        <v/>
      </c>
      <c r="CE28" s="35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1" t="str">
        <f t="shared" ca="1" si="43"/>
        <v/>
      </c>
    </row>
    <row r="29" spans="1:86" x14ac:dyDescent="0.3">
      <c r="A29" s="35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6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5" t="e">
        <f ca="1"/>
        <v>#NUM!</v>
      </c>
      <c r="N29" s="2" t="str">
        <f t="shared" ca="1" si="5"/>
        <v/>
      </c>
      <c r="O29" s="36" t="str">
        <f t="shared" ca="1" si="6"/>
        <v/>
      </c>
      <c r="P29" s="42" t="str">
        <f t="shared" ca="1" si="7"/>
        <v/>
      </c>
      <c r="R29" s="35" t="e">
        <f ca="1"/>
        <v>#NUM!</v>
      </c>
      <c r="S29" s="2" t="str">
        <f t="shared" ca="1" si="0"/>
        <v/>
      </c>
      <c r="T29" s="44" t="str">
        <f t="shared" ca="1" si="1"/>
        <v/>
      </c>
      <c r="U29" s="42" t="str">
        <f t="shared" ca="1" si="2"/>
        <v/>
      </c>
      <c r="W29" s="46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37">
        <v>27</v>
      </c>
      <c r="AD29" s="35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37" t="e">
        <f ca="1"/>
        <v>#NUM!</v>
      </c>
      <c r="BJ29" s="35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1" t="str">
        <f t="shared" ca="1" si="26"/>
        <v/>
      </c>
      <c r="BN29" s="130"/>
      <c r="BO29" s="35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37" t="str">
        <f t="shared" ca="1" si="39"/>
        <v/>
      </c>
      <c r="CE29" s="35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1" t="str">
        <f t="shared" ca="1" si="43"/>
        <v/>
      </c>
    </row>
    <row r="30" spans="1:86" x14ac:dyDescent="0.3">
      <c r="A30" s="35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6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5" t="e">
        <f ca="1"/>
        <v>#NUM!</v>
      </c>
      <c r="N30" s="2" t="str">
        <f t="shared" ca="1" si="5"/>
        <v/>
      </c>
      <c r="O30" s="36" t="str">
        <f t="shared" ca="1" si="6"/>
        <v/>
      </c>
      <c r="P30" s="42" t="str">
        <f t="shared" ca="1" si="7"/>
        <v/>
      </c>
      <c r="R30" s="35" t="e">
        <f ca="1"/>
        <v>#NUM!</v>
      </c>
      <c r="S30" s="2" t="str">
        <f t="shared" ca="1" si="0"/>
        <v/>
      </c>
      <c r="T30" s="44" t="str">
        <f t="shared" ca="1" si="1"/>
        <v/>
      </c>
      <c r="U30" s="42" t="str">
        <f t="shared" ca="1" si="2"/>
        <v/>
      </c>
      <c r="W30" s="46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37">
        <v>28</v>
      </c>
      <c r="AD30" s="35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37" t="e">
        <f ca="1"/>
        <v>#NUM!</v>
      </c>
      <c r="BJ30" s="35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1" t="str">
        <f t="shared" ca="1" si="26"/>
        <v/>
      </c>
      <c r="BN30" s="130"/>
      <c r="BO30" s="35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37" t="str">
        <f t="shared" ca="1" si="39"/>
        <v/>
      </c>
      <c r="CE30" s="35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1" t="str">
        <f t="shared" ca="1" si="43"/>
        <v/>
      </c>
    </row>
    <row r="31" spans="1:86" x14ac:dyDescent="0.3">
      <c r="A31" s="35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6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5" t="e">
        <f ca="1"/>
        <v>#NUM!</v>
      </c>
      <c r="N31" s="2" t="str">
        <f t="shared" ca="1" si="5"/>
        <v/>
      </c>
      <c r="O31" s="36" t="str">
        <f t="shared" ca="1" si="6"/>
        <v/>
      </c>
      <c r="P31" s="42" t="str">
        <f t="shared" ca="1" si="7"/>
        <v/>
      </c>
      <c r="R31" s="35" t="e">
        <f ca="1"/>
        <v>#NUM!</v>
      </c>
      <c r="S31" s="2" t="str">
        <f t="shared" ca="1" si="0"/>
        <v/>
      </c>
      <c r="T31" s="44" t="str">
        <f t="shared" ca="1" si="1"/>
        <v/>
      </c>
      <c r="U31" s="42" t="str">
        <f t="shared" ca="1" si="2"/>
        <v/>
      </c>
      <c r="W31" s="46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37">
        <v>29</v>
      </c>
      <c r="AD31" s="35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37" t="e">
        <f ca="1"/>
        <v>#NUM!</v>
      </c>
      <c r="BJ31" s="35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1" t="str">
        <f t="shared" ca="1" si="26"/>
        <v/>
      </c>
      <c r="BN31" s="130"/>
      <c r="BO31" s="35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37" t="str">
        <f t="shared" ca="1" si="39"/>
        <v/>
      </c>
      <c r="CE31" s="35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1" t="str">
        <f t="shared" ca="1" si="43"/>
        <v/>
      </c>
    </row>
    <row r="32" spans="1:86" x14ac:dyDescent="0.3">
      <c r="A32" s="35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6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5" t="e">
        <f ca="1"/>
        <v>#NUM!</v>
      </c>
      <c r="N32" s="2" t="str">
        <f t="shared" ca="1" si="5"/>
        <v/>
      </c>
      <c r="O32" s="36" t="str">
        <f t="shared" ca="1" si="6"/>
        <v/>
      </c>
      <c r="P32" s="42" t="str">
        <f t="shared" ca="1" si="7"/>
        <v/>
      </c>
      <c r="R32" s="35" t="e">
        <f ca="1"/>
        <v>#NUM!</v>
      </c>
      <c r="S32" s="2" t="str">
        <f t="shared" ca="1" si="0"/>
        <v/>
      </c>
      <c r="T32" s="44" t="str">
        <f t="shared" ca="1" si="1"/>
        <v/>
      </c>
      <c r="U32" s="42" t="str">
        <f t="shared" ca="1" si="2"/>
        <v/>
      </c>
      <c r="W32" s="46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37">
        <v>30</v>
      </c>
      <c r="AD32" s="35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37" t="e">
        <f ca="1"/>
        <v>#NUM!</v>
      </c>
      <c r="BJ32" s="35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1" t="str">
        <f t="shared" ca="1" si="26"/>
        <v/>
      </c>
      <c r="BN32" s="130"/>
      <c r="BO32" s="35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37" t="str">
        <f t="shared" ca="1" si="39"/>
        <v/>
      </c>
      <c r="CE32" s="35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1" t="str">
        <f t="shared" ca="1" si="43"/>
        <v/>
      </c>
    </row>
    <row r="33" spans="1:86" x14ac:dyDescent="0.3">
      <c r="A33" s="35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6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5" t="e">
        <f ca="1"/>
        <v>#NUM!</v>
      </c>
      <c r="N33" s="2" t="str">
        <f t="shared" ca="1" si="5"/>
        <v/>
      </c>
      <c r="O33" s="36" t="str">
        <f t="shared" ca="1" si="6"/>
        <v/>
      </c>
      <c r="P33" s="42" t="str">
        <f t="shared" ca="1" si="7"/>
        <v/>
      </c>
      <c r="R33" s="35" t="e">
        <f ca="1"/>
        <v>#NUM!</v>
      </c>
      <c r="S33" s="2" t="str">
        <f t="shared" ca="1" si="0"/>
        <v/>
      </c>
      <c r="T33" s="44" t="str">
        <f t="shared" ca="1" si="1"/>
        <v/>
      </c>
      <c r="U33" s="42" t="str">
        <f t="shared" ca="1" si="2"/>
        <v/>
      </c>
      <c r="W33" s="46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37">
        <v>31</v>
      </c>
      <c r="AD33" s="35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37" t="e">
        <f ca="1"/>
        <v>#NUM!</v>
      </c>
      <c r="BJ33" s="35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1" t="str">
        <f t="shared" ca="1" si="26"/>
        <v/>
      </c>
      <c r="BN33" s="130"/>
      <c r="BO33" s="35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37" t="str">
        <f t="shared" ca="1" si="39"/>
        <v/>
      </c>
      <c r="CE33" s="35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1" t="str">
        <f t="shared" ca="1" si="43"/>
        <v/>
      </c>
    </row>
    <row r="34" spans="1:86" x14ac:dyDescent="0.3">
      <c r="A34" s="35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6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5" t="e">
        <f ca="1"/>
        <v>#NUM!</v>
      </c>
      <c r="N34" s="2" t="str">
        <f t="shared" ca="1" si="5"/>
        <v/>
      </c>
      <c r="O34" s="36" t="str">
        <f t="shared" ca="1" si="6"/>
        <v/>
      </c>
      <c r="P34" s="42" t="str">
        <f t="shared" ca="1" si="7"/>
        <v/>
      </c>
      <c r="R34" s="35" t="e">
        <f ca="1"/>
        <v>#NUM!</v>
      </c>
      <c r="S34" s="2" t="str">
        <f t="shared" ca="1" si="0"/>
        <v/>
      </c>
      <c r="T34" s="44" t="str">
        <f t="shared" ca="1" si="1"/>
        <v/>
      </c>
      <c r="U34" s="42" t="str">
        <f t="shared" ca="1" si="2"/>
        <v/>
      </c>
      <c r="W34" s="46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37">
        <v>32</v>
      </c>
      <c r="AD34" s="35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37" t="e">
        <f ca="1"/>
        <v>#NUM!</v>
      </c>
      <c r="BJ34" s="35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1" t="str">
        <f t="shared" ca="1" si="26"/>
        <v/>
      </c>
      <c r="BN34" s="130"/>
      <c r="BO34" s="35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37" t="str">
        <f t="shared" ca="1" si="39"/>
        <v/>
      </c>
      <c r="CE34" s="35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1" t="str">
        <f t="shared" ca="1" si="43"/>
        <v/>
      </c>
    </row>
    <row r="35" spans="1:86" x14ac:dyDescent="0.3">
      <c r="A35" s="35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6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5" t="e">
        <f ca="1"/>
        <v>#NUM!</v>
      </c>
      <c r="N35" s="2" t="str">
        <f t="shared" ca="1" si="5"/>
        <v/>
      </c>
      <c r="O35" s="36" t="str">
        <f t="shared" ca="1" si="6"/>
        <v/>
      </c>
      <c r="P35" s="42" t="str">
        <f t="shared" ca="1" si="7"/>
        <v/>
      </c>
      <c r="R35" s="35" t="e">
        <f ca="1"/>
        <v>#NUM!</v>
      </c>
      <c r="S35" s="2" t="str">
        <f t="shared" ca="1" si="0"/>
        <v/>
      </c>
      <c r="T35" s="44" t="str">
        <f t="shared" ca="1" si="1"/>
        <v/>
      </c>
      <c r="U35" s="42" t="str">
        <f t="shared" ca="1" si="2"/>
        <v/>
      </c>
      <c r="W35" s="46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37">
        <v>33</v>
      </c>
      <c r="AD35" s="35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37" t="e">
        <f ca="1"/>
        <v>#NUM!</v>
      </c>
      <c r="BJ35" s="35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1" t="str">
        <f t="shared" ca="1" si="26"/>
        <v/>
      </c>
      <c r="BN35" s="130"/>
      <c r="BO35" s="35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37" t="str">
        <f t="shared" ca="1" si="39"/>
        <v/>
      </c>
      <c r="CE35" s="35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1" t="str">
        <f t="shared" ca="1" si="43"/>
        <v/>
      </c>
    </row>
    <row r="36" spans="1:86" x14ac:dyDescent="0.3">
      <c r="A36" s="35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6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5" t="e">
        <f ca="1"/>
        <v>#NUM!</v>
      </c>
      <c r="N36" s="2" t="str">
        <f t="shared" ca="1" si="5"/>
        <v/>
      </c>
      <c r="O36" s="36" t="str">
        <f t="shared" ca="1" si="6"/>
        <v/>
      </c>
      <c r="P36" s="42" t="str">
        <f t="shared" ca="1" si="7"/>
        <v/>
      </c>
      <c r="R36" s="35" t="e">
        <f ca="1"/>
        <v>#NUM!</v>
      </c>
      <c r="S36" s="2" t="str">
        <f t="shared" ca="1" si="0"/>
        <v/>
      </c>
      <c r="T36" s="44" t="str">
        <f t="shared" ca="1" si="1"/>
        <v/>
      </c>
      <c r="U36" s="42" t="str">
        <f t="shared" ca="1" si="2"/>
        <v/>
      </c>
      <c r="W36" s="46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37">
        <v>34</v>
      </c>
      <c r="AD36" s="35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37" t="e">
        <f ca="1"/>
        <v>#NUM!</v>
      </c>
      <c r="BJ36" s="35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1" t="str">
        <f t="shared" ca="1" si="26"/>
        <v/>
      </c>
      <c r="BN36" s="130"/>
      <c r="BO36" s="35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37" t="str">
        <f t="shared" ca="1" si="39"/>
        <v/>
      </c>
      <c r="CE36" s="35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1" t="str">
        <f t="shared" ca="1" si="43"/>
        <v/>
      </c>
    </row>
    <row r="37" spans="1:86" x14ac:dyDescent="0.3">
      <c r="A37" s="35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6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5" t="e">
        <f ca="1"/>
        <v>#NUM!</v>
      </c>
      <c r="N37" s="2" t="str">
        <f t="shared" ca="1" si="5"/>
        <v/>
      </c>
      <c r="O37" s="36" t="str">
        <f t="shared" ca="1" si="6"/>
        <v/>
      </c>
      <c r="P37" s="42" t="str">
        <f t="shared" ca="1" si="7"/>
        <v/>
      </c>
      <c r="R37" s="35" t="e">
        <f ca="1"/>
        <v>#NUM!</v>
      </c>
      <c r="S37" s="2" t="str">
        <f t="shared" ca="1" si="0"/>
        <v/>
      </c>
      <c r="T37" s="44" t="str">
        <f t="shared" ca="1" si="1"/>
        <v/>
      </c>
      <c r="U37" s="42" t="str">
        <f t="shared" ca="1" si="2"/>
        <v/>
      </c>
      <c r="W37" s="46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37">
        <v>35</v>
      </c>
      <c r="AD37" s="35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37" t="e">
        <f ca="1"/>
        <v>#NUM!</v>
      </c>
      <c r="BJ37" s="35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1" t="str">
        <f t="shared" ca="1" si="26"/>
        <v/>
      </c>
      <c r="BN37" s="130"/>
      <c r="BO37" s="35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37" t="str">
        <f t="shared" ca="1" si="39"/>
        <v/>
      </c>
      <c r="CE37" s="35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1" t="str">
        <f t="shared" ca="1" si="43"/>
        <v/>
      </c>
    </row>
    <row r="38" spans="1:86" x14ac:dyDescent="0.3">
      <c r="A38" s="38">
        <v>36</v>
      </c>
      <c r="B38" s="39" t="str">
        <f>IFERROR(VLOOKUP($A38,Deltagerliste!$B$5:$J$40,4,FALSE),"")</f>
        <v/>
      </c>
      <c r="C38" s="39" t="str">
        <f>IFERROR(VLOOKUP($A38,Deltagerliste!$B$5:$J$40,5,FALSE),"")</f>
        <v/>
      </c>
      <c r="D38" s="39" t="str">
        <f>IFERROR(VLOOKUP($A38,Deltagerliste!$B$5:$J$40,1,FALSE),"")</f>
        <v/>
      </c>
      <c r="E38" s="40" t="str">
        <f>IFERROR(VLOOKUP($A38,Deltagerliste!$B$5:$J$40,2,FALSE),"")</f>
        <v/>
      </c>
      <c r="F38" s="39" t="str">
        <f>IFERROR(VLOOKUP($A38,Deltagerliste!$B$5:$J$40,3,FALSE),"")</f>
        <v/>
      </c>
      <c r="G38" s="39" t="str">
        <f>IFERROR(VLOOKUP($A38,Deltagerliste!$B$5:$J$40,6,FALSE),"")</f>
        <v/>
      </c>
      <c r="H38" s="39" t="str">
        <f>IFERROR(VLOOKUP($A38,Deltagerliste!$B$5:$J$40,8,FALSE),"")</f>
        <v/>
      </c>
      <c r="I38" s="39" t="str">
        <f>IFERROR(VLOOKUP($A38,Deltagerliste!$B$5:$J$40,7,FALSE),"")</f>
        <v/>
      </c>
      <c r="J38" s="39" t="str">
        <f>IFERROR(VLOOKUP($A38,Deltagerliste!$B$5:$J$40,9,FALSE),"")</f>
        <v/>
      </c>
      <c r="K38" s="39" t="str">
        <f>IFERROR(VLOOKUP($A38,Deltagerliste!$B$5:$K$40,10,FALSE),"")</f>
        <v/>
      </c>
      <c r="L38" s="43" t="str">
        <f>IFERROR(VLOOKUP($A38,Deltagerliste!$B$5:$L$40,11,FALSE),"")</f>
        <v/>
      </c>
      <c r="M38" s="38" t="e">
        <f ca="1"/>
        <v>#NUM!</v>
      </c>
      <c r="N38" s="39" t="str">
        <f t="shared" ca="1" si="5"/>
        <v/>
      </c>
      <c r="O38" s="40" t="str">
        <f t="shared" ca="1" si="6"/>
        <v/>
      </c>
      <c r="P38" s="43" t="str">
        <f t="shared" ca="1" si="7"/>
        <v/>
      </c>
      <c r="R38" s="38" t="e">
        <f ca="1"/>
        <v>#NUM!</v>
      </c>
      <c r="S38" s="39" t="str">
        <f t="shared" ca="1" si="0"/>
        <v/>
      </c>
      <c r="T38" s="45" t="str">
        <f t="shared" ca="1" si="1"/>
        <v/>
      </c>
      <c r="U38" s="43" t="str">
        <f t="shared" ca="1" si="2"/>
        <v/>
      </c>
      <c r="W38" s="47" t="str">
        <f t="shared" ca="1" si="8"/>
        <v/>
      </c>
      <c r="X38" s="39" t="str">
        <f t="shared" ca="1" si="9"/>
        <v/>
      </c>
      <c r="Y38" s="39" t="str">
        <f t="shared" ca="1" si="10"/>
        <v/>
      </c>
      <c r="Z38" s="39" t="str">
        <f t="shared" ca="1" si="11"/>
        <v/>
      </c>
      <c r="AA38" s="39" t="str">
        <f t="shared" ca="1" si="12"/>
        <v/>
      </c>
      <c r="AB38" s="41">
        <v>36</v>
      </c>
      <c r="AD38" s="38">
        <v>36</v>
      </c>
      <c r="AE38" s="52" t="str">
        <f>'Indtastning stub'!H45</f>
        <v/>
      </c>
      <c r="AF38" s="52" t="str">
        <f>'Indtastning stub'!N45</f>
        <v/>
      </c>
      <c r="AG38" s="52" t="str">
        <f>'Indtastning stub'!T45</f>
        <v/>
      </c>
      <c r="AH38" s="52" t="str">
        <f>'Indtastning stub'!AT45</f>
        <v/>
      </c>
      <c r="AI38" s="52" t="str">
        <f t="shared" ca="1" si="44"/>
        <v/>
      </c>
      <c r="AJ38" s="52" t="str">
        <f t="shared" ca="1" si="45"/>
        <v/>
      </c>
      <c r="AK38" s="52" t="str">
        <f>'Indtastning stub'!BB45</f>
        <v/>
      </c>
      <c r="AL38" s="52" t="str">
        <f>'Indtastning stub'!BH45</f>
        <v/>
      </c>
      <c r="AM38" s="52" t="str">
        <f>'Indtastning stub'!BN45</f>
        <v/>
      </c>
      <c r="AN38" s="52" t="str">
        <f>'Indtastning stub'!BT45</f>
        <v/>
      </c>
      <c r="AO38" s="52" t="str">
        <f>'Indtastning stub'!CE45</f>
        <v/>
      </c>
      <c r="AP38" s="52">
        <f>'Indtastning stub'!CH45</f>
        <v>0</v>
      </c>
      <c r="AQ38" s="52">
        <f t="shared" ca="1" si="15"/>
        <v>0</v>
      </c>
      <c r="AR38" s="52">
        <f t="shared" ca="1" si="3"/>
        <v>0</v>
      </c>
      <c r="AS38" s="52">
        <f t="shared" si="16"/>
        <v>0</v>
      </c>
      <c r="AT38" s="52">
        <f t="shared" si="4"/>
        <v>0</v>
      </c>
      <c r="AU38" s="52" t="str">
        <f ca="1">'Indtastning stub'!A45</f>
        <v/>
      </c>
      <c r="AV38" s="52" t="str">
        <f ca="1">'Indtastning stub'!B45</f>
        <v/>
      </c>
      <c r="AW38" s="52">
        <f t="shared" si="17"/>
        <v>0</v>
      </c>
      <c r="AX38" s="52">
        <f t="shared" si="18"/>
        <v>0</v>
      </c>
      <c r="AY38" s="52" t="str">
        <f t="shared" ca="1" si="19"/>
        <v/>
      </c>
      <c r="AZ38" s="52">
        <f ca="1"/>
        <v>0</v>
      </c>
      <c r="BA38" s="52">
        <f ca="1"/>
        <v>0</v>
      </c>
      <c r="BB38" s="52" t="e">
        <f ca="1"/>
        <v>#NUM!</v>
      </c>
      <c r="BC38" s="52" t="str">
        <f t="shared" ca="1" si="20"/>
        <v/>
      </c>
      <c r="BD38" s="52" t="str">
        <f t="shared" ca="1" si="21"/>
        <v/>
      </c>
      <c r="BE38" s="52">
        <f ca="1"/>
        <v>0</v>
      </c>
      <c r="BF38" s="52">
        <f ca="1"/>
        <v>0</v>
      </c>
      <c r="BG38" s="52" t="str">
        <f t="shared" ca="1" si="22"/>
        <v/>
      </c>
      <c r="BH38" s="41" t="e">
        <f ca="1"/>
        <v>#NUM!</v>
      </c>
      <c r="BJ38" s="38" t="str">
        <f t="shared" ca="1" si="23"/>
        <v/>
      </c>
      <c r="BK38" s="52" t="str">
        <f t="shared" ca="1" si="24"/>
        <v/>
      </c>
      <c r="BL38" s="52" t="str">
        <f t="shared" ca="1" si="25"/>
        <v/>
      </c>
      <c r="BM38" s="202" t="str">
        <f t="shared" ca="1" si="26"/>
        <v/>
      </c>
      <c r="BN38" s="130"/>
      <c r="BO38" s="38" t="str">
        <f t="shared" ca="1" si="27"/>
        <v/>
      </c>
      <c r="BP38" s="52" t="str">
        <f t="shared" ca="1" si="28"/>
        <v/>
      </c>
      <c r="BQ38" s="52">
        <f t="shared" ca="1" si="29"/>
        <v>0</v>
      </c>
      <c r="BR38" s="52" t="str">
        <f t="shared" ca="1" si="30"/>
        <v/>
      </c>
      <c r="BS38" s="52" t="str">
        <f t="shared" ca="1" si="31"/>
        <v/>
      </c>
      <c r="BT38" s="52" t="str">
        <f t="shared" ca="1" si="32"/>
        <v/>
      </c>
      <c r="BU38" s="52">
        <f ca="1"/>
        <v>0</v>
      </c>
      <c r="BV38" s="52" t="e">
        <f ca="1"/>
        <v>#NUM!</v>
      </c>
      <c r="BW38" s="52" t="e">
        <f t="shared" ca="1" si="33"/>
        <v>#NUM!</v>
      </c>
      <c r="BX38" s="52" t="e">
        <f t="shared" ca="1" si="34"/>
        <v>#NUM!</v>
      </c>
      <c r="BY38" s="52" t="str">
        <f t="shared" ca="1" si="35"/>
        <v/>
      </c>
      <c r="BZ38" s="52" t="str">
        <f t="shared" ca="1" si="36"/>
        <v/>
      </c>
      <c r="CA38" s="52" t="str">
        <f t="shared" ca="1" si="37"/>
        <v/>
      </c>
      <c r="CB38" s="52" t="str">
        <f t="shared" ca="1" si="38"/>
        <v/>
      </c>
      <c r="CC38" s="41" t="str">
        <f t="shared" ca="1" si="39"/>
        <v/>
      </c>
      <c r="CE38" s="38" t="str">
        <f t="shared" ca="1" si="40"/>
        <v/>
      </c>
      <c r="CF38" s="52" t="str">
        <f t="shared" ca="1" si="41"/>
        <v/>
      </c>
      <c r="CG38" s="52" t="str">
        <f t="shared" ca="1" si="42"/>
        <v/>
      </c>
      <c r="CH38" s="202" t="str">
        <f t="shared" ca="1" si="43"/>
        <v/>
      </c>
    </row>
    <row r="41" spans="1:86" x14ac:dyDescent="0.3">
      <c r="BJ41" t="s">
        <v>148</v>
      </c>
      <c r="BO41" t="s">
        <v>151</v>
      </c>
      <c r="CE41" t="s">
        <v>150</v>
      </c>
    </row>
    <row r="42" spans="1:86" x14ac:dyDescent="0.3">
      <c r="A42" s="48" t="s">
        <v>63</v>
      </c>
      <c r="B42" s="32"/>
      <c r="C42" s="32"/>
      <c r="D42" s="32"/>
      <c r="E42" s="49"/>
      <c r="I42" s="48" t="s">
        <v>69</v>
      </c>
      <c r="J42" s="32"/>
      <c r="K42" s="32"/>
      <c r="L42" s="32"/>
      <c r="M42" s="34"/>
      <c r="O42" s="195" t="s">
        <v>119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4"/>
      <c r="AD42" s="31" t="s">
        <v>60</v>
      </c>
      <c r="AE42" s="32">
        <v>1</v>
      </c>
      <c r="AF42" s="32">
        <v>2</v>
      </c>
      <c r="AG42" s="32">
        <v>3</v>
      </c>
      <c r="AH42" s="32">
        <v>4</v>
      </c>
      <c r="AI42" s="32">
        <v>5</v>
      </c>
      <c r="AJ42" s="32">
        <v>6</v>
      </c>
      <c r="AK42" s="32">
        <v>7</v>
      </c>
      <c r="AL42" s="32">
        <v>8</v>
      </c>
      <c r="AM42" s="32">
        <v>9</v>
      </c>
      <c r="AN42" s="32">
        <v>10</v>
      </c>
      <c r="AO42" s="32">
        <v>11</v>
      </c>
      <c r="AP42" s="32">
        <v>12</v>
      </c>
      <c r="AQ42" s="32" t="s">
        <v>152</v>
      </c>
      <c r="AR42" s="32" t="s">
        <v>73</v>
      </c>
      <c r="AS42" s="32" t="s">
        <v>152</v>
      </c>
      <c r="AT42" s="32" t="s">
        <v>87</v>
      </c>
      <c r="AU42" s="32" t="s">
        <v>6</v>
      </c>
      <c r="AV42" s="32" t="s">
        <v>13</v>
      </c>
      <c r="AW42" s="32" t="s">
        <v>114</v>
      </c>
      <c r="AX42" s="32" t="s">
        <v>74</v>
      </c>
      <c r="AY42" s="32" t="s">
        <v>6</v>
      </c>
      <c r="AZ42" s="32" t="s">
        <v>81</v>
      </c>
      <c r="BA42" s="32" t="s">
        <v>81</v>
      </c>
      <c r="BB42" s="32" t="s">
        <v>96</v>
      </c>
      <c r="BC42" s="32" t="s">
        <v>80</v>
      </c>
      <c r="BD42" s="32" t="s">
        <v>82</v>
      </c>
      <c r="BE42" s="32" t="s">
        <v>88</v>
      </c>
      <c r="BF42" s="32"/>
      <c r="BG42" s="32" t="s">
        <v>82</v>
      </c>
      <c r="BH42" s="32" t="s">
        <v>96</v>
      </c>
      <c r="BJ42" s="31" t="s">
        <v>6</v>
      </c>
      <c r="BK42" s="32" t="s">
        <v>13</v>
      </c>
      <c r="BL42" s="199" t="s">
        <v>142</v>
      </c>
      <c r="BM42" s="200" t="s">
        <v>141</v>
      </c>
      <c r="BO42" s="31" t="s">
        <v>140</v>
      </c>
      <c r="BP42" s="32" t="s">
        <v>142</v>
      </c>
      <c r="BQ42" s="32" t="s">
        <v>143</v>
      </c>
      <c r="BR42" s="32"/>
      <c r="BS42" s="32" t="s">
        <v>6</v>
      </c>
      <c r="BT42" s="32" t="s">
        <v>13</v>
      </c>
      <c r="BU42" s="32" t="s">
        <v>81</v>
      </c>
      <c r="BV42" s="32"/>
      <c r="BW42" s="32" t="s">
        <v>6</v>
      </c>
      <c r="BX42" s="32" t="s">
        <v>13</v>
      </c>
      <c r="BY42" s="32" t="s">
        <v>140</v>
      </c>
      <c r="BZ42" s="32" t="s">
        <v>145</v>
      </c>
      <c r="CA42" s="32" t="s">
        <v>142</v>
      </c>
      <c r="CB42" s="32" t="s">
        <v>146</v>
      </c>
      <c r="CC42" s="34" t="s">
        <v>8</v>
      </c>
      <c r="CE42" s="31" t="s">
        <v>6</v>
      </c>
      <c r="CF42" s="32" t="s">
        <v>13</v>
      </c>
      <c r="CG42" s="199" t="s">
        <v>142</v>
      </c>
      <c r="CH42" s="34" t="s">
        <v>80</v>
      </c>
    </row>
    <row r="43" spans="1:86" x14ac:dyDescent="0.3">
      <c r="A43" s="35"/>
      <c r="B43" s="1"/>
      <c r="C43" s="1"/>
      <c r="D43" s="1"/>
      <c r="E43" s="37"/>
      <c r="I43" s="35"/>
      <c r="J43" s="1"/>
      <c r="K43" s="1"/>
      <c r="L43" s="1"/>
      <c r="M43" s="37"/>
      <c r="O43" s="19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37"/>
      <c r="AD43" s="35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5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1" t="str">
        <f ca="1">IF(ISTEXT(BL43),"",RANK(BA43,$BA$43:$BA$78,0))</f>
        <v/>
      </c>
      <c r="BO43" s="35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37" t="str">
        <f ca="1">IF(ISTEXT(BW43),"",IFERROR(VLOOKUP(BW43,A$3:F$38,6,FALSE),""))</f>
        <v/>
      </c>
      <c r="CE43" s="35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1" t="str">
        <f t="shared" ref="CH43" ca="1" si="50">IF(BF43&gt;0,RANK(BF43,$BF$43:$BF$78,0),"")</f>
        <v/>
      </c>
    </row>
    <row r="44" spans="1:86" x14ac:dyDescent="0.3">
      <c r="A44" s="35"/>
      <c r="B44" s="1"/>
      <c r="C44" s="30" t="s">
        <v>65</v>
      </c>
      <c r="D44" s="1"/>
      <c r="E44" s="50"/>
      <c r="I44" s="54" t="s">
        <v>70</v>
      </c>
      <c r="J44" s="1"/>
      <c r="K44" s="1"/>
      <c r="L44" s="36"/>
      <c r="M44" s="37"/>
      <c r="O44" s="19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7"/>
      <c r="AD44" s="35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5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1" t="str">
        <f t="shared" ref="BM44:BM78" ca="1" si="63">IF(ISTEXT(BL44),"",RANK(BA44,$BA$43:$BA$78,0))</f>
        <v/>
      </c>
      <c r="BO44" s="35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37" t="str">
        <f t="shared" ref="CC44:CC78" ca="1" si="75">IF(ISTEXT(BW44),"",IFERROR(VLOOKUP(BW44,A$3:F$38,6,FALSE),""))</f>
        <v/>
      </c>
      <c r="CE44" s="35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1" t="str">
        <f t="shared" ref="CH44:CH78" ca="1" si="79">IF(BF44&gt;0,RANK(BF44,$BF$43:$BF$78,0),"")</f>
        <v/>
      </c>
    </row>
    <row r="45" spans="1:86" x14ac:dyDescent="0.3">
      <c r="A45" s="35" t="s">
        <v>64</v>
      </c>
      <c r="B45" s="1" t="s">
        <v>45</v>
      </c>
      <c r="C45" s="1" t="s">
        <v>66</v>
      </c>
      <c r="D45" s="2" t="s">
        <v>67</v>
      </c>
      <c r="E45" s="42" t="s">
        <v>68</v>
      </c>
      <c r="I45" s="35" t="s">
        <v>66</v>
      </c>
      <c r="J45" s="2" t="s">
        <v>67</v>
      </c>
      <c r="K45" s="2"/>
      <c r="L45" s="1"/>
      <c r="M45" s="42" t="s">
        <v>68</v>
      </c>
      <c r="O45" s="193" t="s">
        <v>13</v>
      </c>
      <c r="P45" s="1"/>
      <c r="Q45" s="44" t="s">
        <v>125</v>
      </c>
      <c r="R45" s="192" t="s">
        <v>124</v>
      </c>
      <c r="S45" s="1" t="s">
        <v>122</v>
      </c>
      <c r="T45" s="1" t="s">
        <v>123</v>
      </c>
      <c r="U45" s="1"/>
      <c r="V45" s="1"/>
      <c r="W45" s="370" t="s">
        <v>120</v>
      </c>
      <c r="X45" s="370"/>
      <c r="Y45" s="1"/>
      <c r="Z45" s="44"/>
      <c r="AA45" s="44" t="s">
        <v>121</v>
      </c>
      <c r="AB45" s="37"/>
      <c r="AD45" s="35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5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1" t="str">
        <f t="shared" ca="1" si="63"/>
        <v/>
      </c>
      <c r="BO45" s="35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37" t="str">
        <f t="shared" ca="1" si="75"/>
        <v/>
      </c>
      <c r="CE45" s="35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1" t="str">
        <f t="shared" ca="1" si="79"/>
        <v/>
      </c>
    </row>
    <row r="46" spans="1:86" x14ac:dyDescent="0.3">
      <c r="A46" s="35">
        <v>-10</v>
      </c>
      <c r="B46" s="1">
        <v>1</v>
      </c>
      <c r="C46" s="1">
        <v>1</v>
      </c>
      <c r="D46" s="51" t="str">
        <f ca="1">'Dybde &amp; bredde stub'!B19</f>
        <v/>
      </c>
      <c r="E46" s="37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5">
        <v>1</v>
      </c>
      <c r="J46" s="371" t="str">
        <f ca="1">'Dybde &amp; bredde grønjord'!B19</f>
        <v/>
      </c>
      <c r="K46" s="371"/>
      <c r="L46" s="371"/>
      <c r="M46" s="37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69" t="str">
        <f>IF(Hovedmenu!C18=0,"Dommer mangler",Hovedmenu!C18)</f>
        <v>Dommer mangler</v>
      </c>
      <c r="P46" s="370"/>
      <c r="Q46" s="36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66">
        <v>1</v>
      </c>
      <c r="W46" s="367" t="str">
        <f>IF($S$46="hold 1",$O$46,"")</f>
        <v>Dommer mangler</v>
      </c>
      <c r="X46" s="367"/>
      <c r="Y46" s="1"/>
      <c r="Z46" s="366">
        <v>1</v>
      </c>
      <c r="AA46" s="367" t="str">
        <f>IF($T$49="hold 2",$O$49,IF($T$50="hold 2",$O$50,$O$46))</f>
        <v>Dommer mangler</v>
      </c>
      <c r="AB46" s="367"/>
      <c r="AD46" s="35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5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1" t="str">
        <f t="shared" ca="1" si="63"/>
        <v/>
      </c>
      <c r="BO46" s="35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37" t="str">
        <f t="shared" ca="1" si="75"/>
        <v/>
      </c>
      <c r="CE46" s="35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1" t="str">
        <f t="shared" ca="1" si="79"/>
        <v/>
      </c>
    </row>
    <row r="47" spans="1:86" x14ac:dyDescent="0.3">
      <c r="A47" s="35">
        <v>-9</v>
      </c>
      <c r="B47" s="1">
        <v>2</v>
      </c>
      <c r="C47" s="1">
        <v>2</v>
      </c>
      <c r="D47" s="51" t="str">
        <f ca="1">'Dybde &amp; bredde stub'!G19</f>
        <v/>
      </c>
      <c r="E47" s="37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5">
        <v>2</v>
      </c>
      <c r="J47" s="371" t="str">
        <f ca="1">'Dybde &amp; bredde grønjord'!G19</f>
        <v/>
      </c>
      <c r="K47" s="371"/>
      <c r="L47" s="371"/>
      <c r="M47" s="37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69" t="str">
        <f>IF(Hovedmenu!C19=0,"Dommer mangler",Hovedmenu!C19)</f>
        <v>Dommer mangler</v>
      </c>
      <c r="P47" s="370"/>
      <c r="Q47" s="36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66"/>
      <c r="W47" s="367" t="str">
        <f>IF($S$47="hold 1",$O$47,"")</f>
        <v>Dommer mangler</v>
      </c>
      <c r="X47" s="367"/>
      <c r="Y47" s="1"/>
      <c r="Z47" s="366"/>
      <c r="AA47" s="367" t="str">
        <f>IF(AND($T$50="hold 2",$R$54=6),$O$50,IF($T$51="hold 2",$O$51,$O$47))</f>
        <v>Dommer mangler</v>
      </c>
      <c r="AB47" s="367"/>
      <c r="AD47" s="35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5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1" t="str">
        <f t="shared" ca="1" si="63"/>
        <v/>
      </c>
      <c r="BO47" s="35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37" t="str">
        <f t="shared" ca="1" si="75"/>
        <v/>
      </c>
      <c r="CE47" s="35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1" t="str">
        <f t="shared" ca="1" si="79"/>
        <v/>
      </c>
    </row>
    <row r="48" spans="1:86" x14ac:dyDescent="0.3">
      <c r="A48" s="35">
        <v>-8</v>
      </c>
      <c r="B48" s="1">
        <v>3</v>
      </c>
      <c r="C48" s="1">
        <v>3</v>
      </c>
      <c r="D48" s="51" t="str">
        <f ca="1">'Dybde &amp; bredde stub'!L19</f>
        <v/>
      </c>
      <c r="E48" s="37" t="str">
        <f t="shared" ca="1" si="80"/>
        <v/>
      </c>
      <c r="I48" s="35">
        <v>3</v>
      </c>
      <c r="J48" s="371" t="str">
        <f ca="1">'Dybde &amp; bredde grønjord'!L19</f>
        <v/>
      </c>
      <c r="K48" s="371"/>
      <c r="L48" s="371"/>
      <c r="M48" s="37" t="str">
        <f t="shared" ca="1" si="81"/>
        <v/>
      </c>
      <c r="O48" s="369" t="str">
        <f>IF(Hovedmenu!C20=0,"Dommer mangler",Hovedmenu!C20)</f>
        <v>Dommer mangler</v>
      </c>
      <c r="P48" s="370"/>
      <c r="Q48" s="36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66"/>
      <c r="W48" s="367" t="str">
        <f>IF($S$48="hold 1",$O$48,"")</f>
        <v>Dommer mangler</v>
      </c>
      <c r="X48" s="367"/>
      <c r="Y48" s="1"/>
      <c r="Z48" s="366"/>
      <c r="AA48" s="367" t="str">
        <f>IF(AND($T$51="hold 2",$R$54=6),$O$51,IF($T$52="hold 2",$O$52,$O$48))</f>
        <v>Dommer mangler</v>
      </c>
      <c r="AB48" s="367"/>
      <c r="AD48" s="35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5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1" t="str">
        <f t="shared" ca="1" si="63"/>
        <v/>
      </c>
      <c r="BO48" s="35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37" t="str">
        <f t="shared" ca="1" si="75"/>
        <v/>
      </c>
      <c r="CE48" s="35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1" t="str">
        <f t="shared" ca="1" si="79"/>
        <v/>
      </c>
    </row>
    <row r="49" spans="1:86" x14ac:dyDescent="0.3">
      <c r="A49" s="35">
        <v>-7</v>
      </c>
      <c r="B49" s="1">
        <v>4</v>
      </c>
      <c r="C49" s="1">
        <v>4</v>
      </c>
      <c r="D49" s="51" t="str">
        <f ca="1">'Dybde &amp; bredde stub'!B34</f>
        <v/>
      </c>
      <c r="E49" s="37" t="str">
        <f t="shared" ca="1" si="80"/>
        <v/>
      </c>
      <c r="I49" s="35">
        <v>4</v>
      </c>
      <c r="J49" s="371" t="str">
        <f ca="1">'Dybde &amp; bredde grønjord'!B34</f>
        <v/>
      </c>
      <c r="K49" s="371"/>
      <c r="L49" s="371"/>
      <c r="M49" s="37" t="str">
        <f t="shared" ca="1" si="81"/>
        <v/>
      </c>
      <c r="O49" s="369" t="str">
        <f>IF(Hovedmenu!C21=0,"Dommer mangler",Hovedmenu!C21)</f>
        <v>Dommer mangler</v>
      </c>
      <c r="P49" s="370"/>
      <c r="Q49" s="36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66"/>
      <c r="W49" s="367" t="str">
        <f>IF($T$49="hold 2","",IF($T$50="hold 2",$O$49,$O$49))</f>
        <v>Dommer mangler</v>
      </c>
      <c r="X49" s="367"/>
      <c r="Y49" s="1"/>
      <c r="Z49" s="366"/>
      <c r="AA49" s="367" t="str">
        <f>IF(AND($T$53="hold 2",$R$54=6),$O$53,IF($R$54=6,"",IF($T$53="hold 2",$O$53,$O$49)))</f>
        <v>Dommer mangler</v>
      </c>
      <c r="AB49" s="367"/>
      <c r="AD49" s="35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5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1" t="str">
        <f t="shared" ca="1" si="63"/>
        <v/>
      </c>
      <c r="BO49" s="35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37" t="str">
        <f t="shared" ca="1" si="75"/>
        <v/>
      </c>
      <c r="CE49" s="35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1" t="str">
        <f t="shared" ca="1" si="79"/>
        <v/>
      </c>
    </row>
    <row r="50" spans="1:86" x14ac:dyDescent="0.3">
      <c r="A50" s="35">
        <v>-6</v>
      </c>
      <c r="B50" s="1">
        <v>5</v>
      </c>
      <c r="C50" s="1">
        <v>5</v>
      </c>
      <c r="D50" s="51" t="str">
        <f ca="1">'Dybde &amp; bredde stub'!G34</f>
        <v/>
      </c>
      <c r="E50" s="37" t="str">
        <f t="shared" ca="1" si="80"/>
        <v/>
      </c>
      <c r="I50" s="35">
        <v>5</v>
      </c>
      <c r="J50" s="371" t="str">
        <f ca="1">'Dybde &amp; bredde grønjord'!G34</f>
        <v/>
      </c>
      <c r="K50" s="371"/>
      <c r="L50" s="371"/>
      <c r="M50" s="37" t="str">
        <f t="shared" ca="1" si="81"/>
        <v/>
      </c>
      <c r="O50" s="369" t="str">
        <f>IF(Hovedmenu!I18=0,"Dommer mangler",Hovedmenu!I18)</f>
        <v>Dommer mangler</v>
      </c>
      <c r="P50" s="370"/>
      <c r="Q50" s="36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66">
        <v>2</v>
      </c>
      <c r="W50" s="367" t="str">
        <f>IF($T$49="hold 2",$O$49,IF($T$50="hold 2",$O$50,$O$46))</f>
        <v>Dommer mangler</v>
      </c>
      <c r="X50" s="367"/>
      <c r="Y50" s="1"/>
      <c r="Z50" s="366">
        <v>2</v>
      </c>
      <c r="AA50" s="367" t="str">
        <f>IF($S$46="hold 1",$O$46,"")</f>
        <v>Dommer mangler</v>
      </c>
      <c r="AB50" s="367"/>
      <c r="AD50" s="35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5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1" t="str">
        <f t="shared" ca="1" si="63"/>
        <v/>
      </c>
      <c r="BO50" s="35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37" t="str">
        <f t="shared" ca="1" si="75"/>
        <v/>
      </c>
      <c r="CE50" s="35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1" t="str">
        <f t="shared" ca="1" si="79"/>
        <v/>
      </c>
    </row>
    <row r="51" spans="1:86" x14ac:dyDescent="0.3">
      <c r="A51" s="35">
        <v>-5</v>
      </c>
      <c r="B51" s="1">
        <v>6</v>
      </c>
      <c r="C51" s="1">
        <v>6</v>
      </c>
      <c r="D51" s="51" t="str">
        <f ca="1">'Dybde &amp; bredde stub'!L34</f>
        <v/>
      </c>
      <c r="E51" s="37" t="str">
        <f t="shared" ca="1" si="80"/>
        <v/>
      </c>
      <c r="I51" s="35">
        <v>6</v>
      </c>
      <c r="J51" s="371" t="str">
        <f ca="1">'Dybde &amp; bredde grønjord'!L34</f>
        <v/>
      </c>
      <c r="K51" s="371"/>
      <c r="L51" s="371"/>
      <c r="M51" s="37" t="str">
        <f t="shared" ca="1" si="81"/>
        <v/>
      </c>
      <c r="O51" s="369" t="str">
        <f>IF(Hovedmenu!I19=0,"Dommer mangler",Hovedmenu!I19)</f>
        <v>Dommer mangler</v>
      </c>
      <c r="P51" s="370"/>
      <c r="Q51" s="36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66"/>
      <c r="W51" s="367" t="str">
        <f>IF(AND($T$50="hold 2",$R$54=6),$O$50,IF($T$51="hold 2",$O$51,$O$47))</f>
        <v>Dommer mangler</v>
      </c>
      <c r="X51" s="367"/>
      <c r="Y51" s="1"/>
      <c r="Z51" s="366"/>
      <c r="AA51" s="367" t="str">
        <f>IF($S$47="hold 1",$O$47,"")</f>
        <v>Dommer mangler</v>
      </c>
      <c r="AB51" s="367"/>
      <c r="AD51" s="35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5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1" t="str">
        <f t="shared" ca="1" si="63"/>
        <v/>
      </c>
      <c r="BO51" s="35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37" t="str">
        <f t="shared" ca="1" si="75"/>
        <v/>
      </c>
      <c r="CE51" s="35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1" t="str">
        <f t="shared" ca="1" si="79"/>
        <v/>
      </c>
    </row>
    <row r="52" spans="1:86" x14ac:dyDescent="0.3">
      <c r="A52" s="35">
        <v>-4</v>
      </c>
      <c r="B52" s="1">
        <v>7</v>
      </c>
      <c r="C52" s="1">
        <v>7</v>
      </c>
      <c r="D52" s="51" t="str">
        <f ca="1">'Dybde &amp; bredde stub'!B57</f>
        <v/>
      </c>
      <c r="E52" s="37" t="str">
        <f t="shared" ca="1" si="80"/>
        <v/>
      </c>
      <c r="I52" s="35">
        <v>7</v>
      </c>
      <c r="J52" s="371" t="str">
        <f ca="1">'Dybde &amp; bredde grønjord'!B57</f>
        <v/>
      </c>
      <c r="K52" s="371"/>
      <c r="L52" s="371"/>
      <c r="M52" s="37" t="str">
        <f t="shared" ca="1" si="81"/>
        <v/>
      </c>
      <c r="O52" s="369" t="str">
        <f>IF(Hovedmenu!I20=0,"Dommer mangler",Hovedmenu!I20)</f>
        <v>Dommer mangler</v>
      </c>
      <c r="P52" s="370"/>
      <c r="Q52" s="36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66"/>
      <c r="W52" s="367" t="str">
        <f>IF(AND($T$51="hold 2",$R$54=6),$O$51,IF($T$52="hold 2",$O$52,$O$48))</f>
        <v>Dommer mangler</v>
      </c>
      <c r="X52" s="367"/>
      <c r="Y52" s="1"/>
      <c r="Z52" s="366"/>
      <c r="AA52" s="367" t="str">
        <f>IF($S$48="hold 1",$O$48,"")</f>
        <v>Dommer mangler</v>
      </c>
      <c r="AB52" s="367"/>
      <c r="AD52" s="35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5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1" t="str">
        <f t="shared" ca="1" si="63"/>
        <v/>
      </c>
      <c r="BO52" s="35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37" t="str">
        <f t="shared" ca="1" si="75"/>
        <v/>
      </c>
      <c r="CE52" s="35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1" t="str">
        <f t="shared" ca="1" si="79"/>
        <v/>
      </c>
    </row>
    <row r="53" spans="1:86" x14ac:dyDescent="0.3">
      <c r="A53" s="35">
        <v>-3</v>
      </c>
      <c r="B53" s="1">
        <v>8</v>
      </c>
      <c r="C53" s="1">
        <v>8</v>
      </c>
      <c r="D53" s="51" t="str">
        <f ca="1">'Dybde &amp; bredde stub'!G57</f>
        <v/>
      </c>
      <c r="E53" s="37" t="str">
        <f t="shared" ca="1" si="80"/>
        <v/>
      </c>
      <c r="I53" s="35">
        <v>8</v>
      </c>
      <c r="J53" s="371" t="str">
        <f ca="1">'Dybde &amp; bredde grønjord'!G57</f>
        <v/>
      </c>
      <c r="K53" s="371"/>
      <c r="L53" s="371"/>
      <c r="M53" s="37" t="str">
        <f t="shared" ca="1" si="81"/>
        <v/>
      </c>
      <c r="O53" s="369" t="str">
        <f>IF(Hovedmenu!I21=0,"Dommer mangler",Hovedmenu!I21)</f>
        <v>Dommer mangler</v>
      </c>
      <c r="P53" s="370"/>
      <c r="Q53" s="36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66"/>
      <c r="W53" s="367" t="str">
        <f>IF(AND($T$53="hold 2",$R$54=6),$O$53,IF($R$54=6,"",IF($T$53="hold 2",$O$53,$O$49)))</f>
        <v>Dommer mangler</v>
      </c>
      <c r="X53" s="367"/>
      <c r="Y53" s="1"/>
      <c r="Z53" s="366"/>
      <c r="AA53" s="367" t="str">
        <f>IF($T$49="hold 2","",IF($T$50="hold 2",$O$49,$O$49))</f>
        <v>Dommer mangler</v>
      </c>
      <c r="AB53" s="367"/>
      <c r="AD53" s="35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5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1" t="str">
        <f t="shared" ca="1" si="63"/>
        <v/>
      </c>
      <c r="BO53" s="35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37" t="str">
        <f t="shared" ca="1" si="75"/>
        <v/>
      </c>
      <c r="CE53" s="35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1" t="str">
        <f t="shared" ca="1" si="79"/>
        <v/>
      </c>
    </row>
    <row r="54" spans="1:86" x14ac:dyDescent="0.3">
      <c r="A54" s="35">
        <v>-2</v>
      </c>
      <c r="B54" s="1">
        <v>9</v>
      </c>
      <c r="C54" s="1">
        <v>9</v>
      </c>
      <c r="D54" s="51" t="str">
        <f ca="1">'Dybde &amp; bredde stub'!L57</f>
        <v/>
      </c>
      <c r="E54" s="37" t="str">
        <f t="shared" ca="1" si="80"/>
        <v/>
      </c>
      <c r="I54" s="35">
        <v>9</v>
      </c>
      <c r="J54" s="371" t="str">
        <f ca="1">'Dybde &amp; bredde grønjord'!L57</f>
        <v/>
      </c>
      <c r="K54" s="371"/>
      <c r="L54" s="371"/>
      <c r="M54" s="37" t="str">
        <f t="shared" ca="1" si="81"/>
        <v/>
      </c>
      <c r="O54" s="193"/>
      <c r="P54" s="1"/>
      <c r="Q54" s="1"/>
      <c r="R54" s="2">
        <f t="shared" ref="R54" si="84">COUNTIF(R46:R53,TRUE)</f>
        <v>0</v>
      </c>
      <c r="S54" s="1"/>
      <c r="T54" s="1"/>
      <c r="U54" s="1"/>
      <c r="V54" s="366">
        <v>3</v>
      </c>
      <c r="W54" s="367" t="str">
        <f>IF($S$46="hold 1",$O$46,"")</f>
        <v>Dommer mangler</v>
      </c>
      <c r="X54" s="367"/>
      <c r="Y54" s="1"/>
      <c r="Z54" s="366">
        <v>3</v>
      </c>
      <c r="AA54" s="367" t="str">
        <f>IF($T$49="hold 2",$O$49,IF($T$50="hold 2",$O$50,$O$46))</f>
        <v>Dommer mangler</v>
      </c>
      <c r="AB54" s="367"/>
      <c r="AD54" s="35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5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1" t="str">
        <f t="shared" ca="1" si="63"/>
        <v/>
      </c>
      <c r="BO54" s="35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37" t="str">
        <f t="shared" ca="1" si="75"/>
        <v/>
      </c>
      <c r="CE54" s="35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1" t="str">
        <f t="shared" ca="1" si="79"/>
        <v/>
      </c>
    </row>
    <row r="55" spans="1:86" x14ac:dyDescent="0.3">
      <c r="A55" s="35">
        <v>-1</v>
      </c>
      <c r="B55" s="1">
        <v>10</v>
      </c>
      <c r="C55" s="1">
        <v>10</v>
      </c>
      <c r="D55" s="51" t="str">
        <f ca="1">'Dybde &amp; bredde stub'!B72</f>
        <v/>
      </c>
      <c r="E55" s="37" t="str">
        <f t="shared" ca="1" si="80"/>
        <v/>
      </c>
      <c r="I55" s="35">
        <v>10</v>
      </c>
      <c r="J55" s="371" t="str">
        <f ca="1">'Dybde &amp; bredde grønjord'!B72</f>
        <v/>
      </c>
      <c r="K55" s="371"/>
      <c r="L55" s="371"/>
      <c r="M55" s="37" t="str">
        <f t="shared" ca="1" si="81"/>
        <v/>
      </c>
      <c r="O55" s="193"/>
      <c r="P55" s="1"/>
      <c r="Q55" s="1"/>
      <c r="R55" s="2"/>
      <c r="S55" s="1"/>
      <c r="T55" s="1"/>
      <c r="U55" s="1"/>
      <c r="V55" s="366"/>
      <c r="W55" s="367" t="str">
        <f>IF($S$47="hold 1",$O$47,"")</f>
        <v>Dommer mangler</v>
      </c>
      <c r="X55" s="367"/>
      <c r="Y55" s="1"/>
      <c r="Z55" s="366"/>
      <c r="AA55" s="367" t="str">
        <f>IF(AND($T$50="hold 2",$R$54=6),$O$50,IF($T$51="hold 2",$O$51,$O$47))</f>
        <v>Dommer mangler</v>
      </c>
      <c r="AB55" s="367"/>
      <c r="AD55" s="35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5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1" t="str">
        <f t="shared" ca="1" si="63"/>
        <v/>
      </c>
      <c r="BO55" s="35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37" t="str">
        <f t="shared" ca="1" si="75"/>
        <v/>
      </c>
      <c r="CE55" s="35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1" t="str">
        <f t="shared" ca="1" si="79"/>
        <v/>
      </c>
    </row>
    <row r="56" spans="1:86" x14ac:dyDescent="0.3">
      <c r="A56" s="35">
        <v>0</v>
      </c>
      <c r="B56" s="1">
        <v>10</v>
      </c>
      <c r="C56" s="1">
        <v>11</v>
      </c>
      <c r="D56" s="51" t="str">
        <f ca="1">'Dybde &amp; bredde stub'!G72</f>
        <v/>
      </c>
      <c r="E56" s="37" t="str">
        <f t="shared" ca="1" si="80"/>
        <v/>
      </c>
      <c r="I56" s="35">
        <v>11</v>
      </c>
      <c r="J56" s="371" t="str">
        <f ca="1">'Dybde &amp; bredde grønjord'!G72</f>
        <v/>
      </c>
      <c r="K56" s="371"/>
      <c r="L56" s="371"/>
      <c r="M56" s="37" t="str">
        <f t="shared" ca="1" si="81"/>
        <v/>
      </c>
      <c r="O56" s="193"/>
      <c r="P56" s="1"/>
      <c r="Q56" s="1"/>
      <c r="R56" s="2"/>
      <c r="S56" s="1"/>
      <c r="T56" s="1"/>
      <c r="U56" s="1"/>
      <c r="V56" s="366"/>
      <c r="W56" s="367" t="str">
        <f>IF($S$48="hold 1",$O$48,"")</f>
        <v>Dommer mangler</v>
      </c>
      <c r="X56" s="367"/>
      <c r="Y56" s="1"/>
      <c r="Z56" s="366"/>
      <c r="AA56" s="367" t="str">
        <f>IF(AND($T$51="hold 2",$R$54=6),$O$51,IF($T$52="hold 2",$O$52,$O$48))</f>
        <v>Dommer mangler</v>
      </c>
      <c r="AB56" s="367"/>
      <c r="AD56" s="35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5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1" t="str">
        <f t="shared" ca="1" si="63"/>
        <v/>
      </c>
      <c r="BO56" s="35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37" t="str">
        <f t="shared" ca="1" si="75"/>
        <v/>
      </c>
      <c r="CE56" s="35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1" t="str">
        <f t="shared" ca="1" si="79"/>
        <v/>
      </c>
    </row>
    <row r="57" spans="1:86" x14ac:dyDescent="0.3">
      <c r="A57" s="35">
        <v>1</v>
      </c>
      <c r="B57" s="1">
        <v>9</v>
      </c>
      <c r="C57" s="1">
        <v>12</v>
      </c>
      <c r="D57" s="51" t="str">
        <f ca="1">'Dybde &amp; bredde stub'!L72</f>
        <v/>
      </c>
      <c r="E57" s="37" t="str">
        <f t="shared" ca="1" si="80"/>
        <v/>
      </c>
      <c r="I57" s="35">
        <v>12</v>
      </c>
      <c r="J57" s="371" t="str">
        <f ca="1">'Dybde &amp; bredde grønjord'!L72</f>
        <v/>
      </c>
      <c r="K57" s="371"/>
      <c r="L57" s="371"/>
      <c r="M57" s="37" t="str">
        <f t="shared" ca="1" si="81"/>
        <v/>
      </c>
      <c r="O57" s="193"/>
      <c r="P57" s="1"/>
      <c r="Q57" s="1"/>
      <c r="R57" s="1"/>
      <c r="S57" s="1"/>
      <c r="T57" s="1"/>
      <c r="U57" s="1"/>
      <c r="V57" s="366"/>
      <c r="W57" s="367" t="str">
        <f>IF($T$49="hold 2","",IF($T$50="hold 2",$O$49,$O$49))</f>
        <v>Dommer mangler</v>
      </c>
      <c r="X57" s="367"/>
      <c r="Y57" s="1"/>
      <c r="Z57" s="366"/>
      <c r="AA57" s="367" t="str">
        <f>IF(AND($T$53="hold 2",$R$54=6),$O$53,IF($R$54=6,"",IF($T$53="hold 2",$O$53,$O$49)))</f>
        <v>Dommer mangler</v>
      </c>
      <c r="AB57" s="367"/>
      <c r="AD57" s="35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5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1" t="str">
        <f t="shared" ca="1" si="63"/>
        <v/>
      </c>
      <c r="BO57" s="35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37" t="str">
        <f t="shared" ca="1" si="75"/>
        <v/>
      </c>
      <c r="CE57" s="35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1" t="str">
        <f t="shared" ca="1" si="79"/>
        <v/>
      </c>
    </row>
    <row r="58" spans="1:86" x14ac:dyDescent="0.3">
      <c r="A58" s="35">
        <v>2</v>
      </c>
      <c r="B58" s="1">
        <v>8</v>
      </c>
      <c r="C58" s="1">
        <v>13</v>
      </c>
      <c r="D58" s="51" t="str">
        <f ca="1">'Dybde &amp; bredde stub'!B96</f>
        <v/>
      </c>
      <c r="E58" s="37" t="str">
        <f t="shared" ca="1" si="80"/>
        <v/>
      </c>
      <c r="I58" s="35">
        <v>13</v>
      </c>
      <c r="J58" s="371" t="str">
        <f ca="1">'Dybde &amp; bredde grønjord'!B96</f>
        <v/>
      </c>
      <c r="K58" s="371"/>
      <c r="L58" s="371"/>
      <c r="M58" s="37" t="str">
        <f t="shared" ca="1" si="81"/>
        <v/>
      </c>
      <c r="O58" s="193"/>
      <c r="P58" s="1"/>
      <c r="Q58" s="1"/>
      <c r="R58" s="1"/>
      <c r="S58" s="1"/>
      <c r="T58" s="1"/>
      <c r="U58" s="1"/>
      <c r="V58" s="366">
        <v>4</v>
      </c>
      <c r="W58" s="367" t="str">
        <f>IF($S$46="hold 1",$O$46,"")</f>
        <v>Dommer mangler</v>
      </c>
      <c r="X58" s="367"/>
      <c r="Y58" s="1"/>
      <c r="Z58" s="366">
        <v>4</v>
      </c>
      <c r="AA58" s="367" t="str">
        <f>IF($T$49="hold 2",$O$49,IF($T$50="hold 2",$O$50,$O$46))</f>
        <v>Dommer mangler</v>
      </c>
      <c r="AB58" s="367"/>
      <c r="AD58" s="35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5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1" t="str">
        <f t="shared" ca="1" si="63"/>
        <v/>
      </c>
      <c r="BO58" s="35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37" t="str">
        <f t="shared" ca="1" si="75"/>
        <v/>
      </c>
      <c r="CE58" s="35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1" t="str">
        <f t="shared" ca="1" si="79"/>
        <v/>
      </c>
    </row>
    <row r="59" spans="1:86" x14ac:dyDescent="0.3">
      <c r="A59" s="35">
        <v>3</v>
      </c>
      <c r="B59" s="1">
        <v>7</v>
      </c>
      <c r="C59" s="1">
        <v>14</v>
      </c>
      <c r="D59" s="51" t="str">
        <f ca="1">'Dybde &amp; bredde stub'!G96</f>
        <v/>
      </c>
      <c r="E59" s="37" t="str">
        <f t="shared" ca="1" si="80"/>
        <v/>
      </c>
      <c r="I59" s="35">
        <v>14</v>
      </c>
      <c r="J59" s="371" t="str">
        <f ca="1">'Dybde &amp; bredde grønjord'!G96</f>
        <v/>
      </c>
      <c r="K59" s="371"/>
      <c r="L59" s="371"/>
      <c r="M59" s="37" t="str">
        <f t="shared" ca="1" si="81"/>
        <v/>
      </c>
      <c r="O59" s="193"/>
      <c r="P59" s="1"/>
      <c r="Q59" s="1"/>
      <c r="R59" s="1"/>
      <c r="S59" s="1"/>
      <c r="T59" s="1"/>
      <c r="U59" s="1"/>
      <c r="V59" s="366"/>
      <c r="W59" s="367" t="str">
        <f>IF($S$47="hold 1",$O$47,"")</f>
        <v>Dommer mangler</v>
      </c>
      <c r="X59" s="367"/>
      <c r="Y59" s="1"/>
      <c r="Z59" s="366"/>
      <c r="AA59" s="367" t="str">
        <f>IF(AND($T$50="hold 2",$R$54=6),$O$50,IF($T$51="hold 2",$O$51,$O$47))</f>
        <v>Dommer mangler</v>
      </c>
      <c r="AB59" s="367"/>
      <c r="AD59" s="35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5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1" t="str">
        <f t="shared" ca="1" si="63"/>
        <v/>
      </c>
      <c r="BO59" s="35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37" t="str">
        <f t="shared" ca="1" si="75"/>
        <v/>
      </c>
      <c r="CE59" s="35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1" t="str">
        <f t="shared" ca="1" si="79"/>
        <v/>
      </c>
    </row>
    <row r="60" spans="1:86" x14ac:dyDescent="0.3">
      <c r="A60" s="35">
        <v>4</v>
      </c>
      <c r="B60" s="1">
        <v>6</v>
      </c>
      <c r="C60" s="1">
        <v>15</v>
      </c>
      <c r="D60" s="51" t="str">
        <f ca="1">'Dybde &amp; bredde stub'!L96</f>
        <v/>
      </c>
      <c r="E60" s="37" t="str">
        <f t="shared" ca="1" si="80"/>
        <v/>
      </c>
      <c r="I60" s="35">
        <v>15</v>
      </c>
      <c r="J60" s="371" t="str">
        <f ca="1">'Dybde &amp; bredde grønjord'!L96</f>
        <v/>
      </c>
      <c r="K60" s="371"/>
      <c r="L60" s="371"/>
      <c r="M60" s="37" t="str">
        <f t="shared" ca="1" si="81"/>
        <v/>
      </c>
      <c r="O60" s="193"/>
      <c r="P60" s="1"/>
      <c r="Q60" s="1"/>
      <c r="R60" s="1"/>
      <c r="S60" s="1"/>
      <c r="T60" s="1"/>
      <c r="U60" s="1"/>
      <c r="V60" s="366"/>
      <c r="W60" s="367" t="str">
        <f>IF($S$48="hold 1",$O$48,"")</f>
        <v>Dommer mangler</v>
      </c>
      <c r="X60" s="367"/>
      <c r="Y60" s="1"/>
      <c r="Z60" s="366"/>
      <c r="AA60" s="367" t="str">
        <f>IF(AND($T$51="hold 2",$R$54=6),$O$51,IF($T$52="hold 2",$O$52,$O$48))</f>
        <v>Dommer mangler</v>
      </c>
      <c r="AB60" s="367"/>
      <c r="AD60" s="35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5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1" t="str">
        <f t="shared" ca="1" si="63"/>
        <v/>
      </c>
      <c r="BO60" s="35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37" t="str">
        <f t="shared" ca="1" si="75"/>
        <v/>
      </c>
      <c r="CE60" s="35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1" t="str">
        <f t="shared" ca="1" si="79"/>
        <v/>
      </c>
    </row>
    <row r="61" spans="1:86" x14ac:dyDescent="0.3">
      <c r="A61" s="35">
        <v>5</v>
      </c>
      <c r="B61" s="1">
        <v>5</v>
      </c>
      <c r="C61" s="1">
        <v>16</v>
      </c>
      <c r="D61" s="51" t="str">
        <f ca="1">'Dybde &amp; bredde stub'!B111</f>
        <v/>
      </c>
      <c r="E61" s="37" t="str">
        <f t="shared" ca="1" si="80"/>
        <v/>
      </c>
      <c r="I61" s="35">
        <v>16</v>
      </c>
      <c r="J61" s="371" t="str">
        <f ca="1">'Dybde &amp; bredde grønjord'!B111</f>
        <v/>
      </c>
      <c r="K61" s="371"/>
      <c r="L61" s="371"/>
      <c r="M61" s="37" t="str">
        <f t="shared" ca="1" si="81"/>
        <v/>
      </c>
      <c r="O61" s="193"/>
      <c r="P61" s="1"/>
      <c r="Q61" s="1"/>
      <c r="R61" s="1"/>
      <c r="S61" s="1"/>
      <c r="T61" s="1"/>
      <c r="U61" s="1"/>
      <c r="V61" s="366"/>
      <c r="W61" s="367" t="str">
        <f>IF($T$49="hold 2","",IF($T$50="hold 2",$O$49,$O$49))</f>
        <v>Dommer mangler</v>
      </c>
      <c r="X61" s="367"/>
      <c r="Y61" s="1"/>
      <c r="Z61" s="366"/>
      <c r="AA61" s="367" t="str">
        <f>IF(AND($T$53="hold 2",$R$54=6),$O$53,IF($R$54=6,"",IF($T$53="hold 2",$O$53,$O$49)))</f>
        <v>Dommer mangler</v>
      </c>
      <c r="AB61" s="367"/>
      <c r="AD61" s="35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5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1" t="str">
        <f t="shared" ca="1" si="63"/>
        <v/>
      </c>
      <c r="BO61" s="35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37" t="str">
        <f t="shared" ca="1" si="75"/>
        <v/>
      </c>
      <c r="CE61" s="35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1" t="str">
        <f t="shared" ca="1" si="79"/>
        <v/>
      </c>
    </row>
    <row r="62" spans="1:86" x14ac:dyDescent="0.3">
      <c r="A62" s="35">
        <v>6</v>
      </c>
      <c r="B62" s="1">
        <v>4</v>
      </c>
      <c r="C62" s="1">
        <v>17</v>
      </c>
      <c r="D62" s="51" t="str">
        <f ca="1">'Dybde &amp; bredde stub'!G111</f>
        <v/>
      </c>
      <c r="E62" s="37" t="str">
        <f t="shared" ca="1" si="80"/>
        <v/>
      </c>
      <c r="I62" s="35">
        <v>17</v>
      </c>
      <c r="J62" s="371" t="str">
        <f ca="1">'Dybde &amp; bredde grønjord'!G111</f>
        <v/>
      </c>
      <c r="K62" s="371"/>
      <c r="L62" s="371"/>
      <c r="M62" s="37" t="str">
        <f t="shared" ca="1" si="81"/>
        <v/>
      </c>
      <c r="O62" s="193"/>
      <c r="P62" s="1"/>
      <c r="Q62" s="1"/>
      <c r="R62" s="1"/>
      <c r="S62" s="1"/>
      <c r="T62" s="1"/>
      <c r="U62" s="1"/>
      <c r="V62" s="366">
        <v>5</v>
      </c>
      <c r="W62" s="367"/>
      <c r="X62" s="367"/>
      <c r="Y62" s="1"/>
      <c r="Z62" s="366">
        <v>5</v>
      </c>
      <c r="AA62" s="368"/>
      <c r="AB62" s="368"/>
      <c r="AD62" s="35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5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1" t="str">
        <f t="shared" ca="1" si="63"/>
        <v/>
      </c>
      <c r="BO62" s="35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37" t="str">
        <f t="shared" ca="1" si="75"/>
        <v/>
      </c>
      <c r="CE62" s="35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1" t="str">
        <f t="shared" ca="1" si="79"/>
        <v/>
      </c>
    </row>
    <row r="63" spans="1:86" x14ac:dyDescent="0.3">
      <c r="A63" s="35">
        <v>7</v>
      </c>
      <c r="B63" s="1">
        <v>3</v>
      </c>
      <c r="C63" s="1">
        <v>18</v>
      </c>
      <c r="D63" s="51" t="str">
        <f ca="1">'Dybde &amp; bredde stub'!L111</f>
        <v/>
      </c>
      <c r="E63" s="37" t="str">
        <f t="shared" ca="1" si="80"/>
        <v/>
      </c>
      <c r="I63" s="35">
        <v>18</v>
      </c>
      <c r="J63" s="371" t="str">
        <f ca="1">'Dybde &amp; bredde grønjord'!L111</f>
        <v/>
      </c>
      <c r="K63" s="371"/>
      <c r="L63" s="371"/>
      <c r="M63" s="37" t="str">
        <f t="shared" ca="1" si="81"/>
        <v/>
      </c>
      <c r="O63" s="193"/>
      <c r="P63" s="1"/>
      <c r="Q63" s="1"/>
      <c r="R63" s="1"/>
      <c r="S63" s="1"/>
      <c r="T63" s="1"/>
      <c r="U63" s="1"/>
      <c r="V63" s="366"/>
      <c r="W63" s="367"/>
      <c r="X63" s="367"/>
      <c r="Y63" s="1"/>
      <c r="Z63" s="366"/>
      <c r="AA63" s="368"/>
      <c r="AB63" s="368"/>
      <c r="AD63" s="35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5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1" t="str">
        <f t="shared" ca="1" si="63"/>
        <v/>
      </c>
      <c r="BO63" s="35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37" t="str">
        <f t="shared" ca="1" si="75"/>
        <v/>
      </c>
      <c r="CE63" s="35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1" t="str">
        <f t="shared" ca="1" si="79"/>
        <v/>
      </c>
    </row>
    <row r="64" spans="1:86" x14ac:dyDescent="0.3">
      <c r="A64" s="35">
        <v>8</v>
      </c>
      <c r="B64" s="1">
        <v>2</v>
      </c>
      <c r="C64" s="1">
        <v>19</v>
      </c>
      <c r="D64" s="51" t="str">
        <f ca="1">'Dybde &amp; bredde stub'!B136</f>
        <v/>
      </c>
      <c r="E64" s="37" t="str">
        <f t="shared" ca="1" si="80"/>
        <v/>
      </c>
      <c r="I64" s="35">
        <v>19</v>
      </c>
      <c r="J64" s="371" t="str">
        <f ca="1">'Dybde &amp; bredde grønjord'!B136</f>
        <v/>
      </c>
      <c r="K64" s="371"/>
      <c r="L64" s="371"/>
      <c r="M64" s="37" t="str">
        <f t="shared" ca="1" si="81"/>
        <v/>
      </c>
      <c r="O64" s="193"/>
      <c r="P64" s="1"/>
      <c r="Q64" s="1"/>
      <c r="R64" s="1"/>
      <c r="S64" s="1"/>
      <c r="T64" s="1"/>
      <c r="U64" s="1"/>
      <c r="V64" s="366"/>
      <c r="W64" s="367"/>
      <c r="X64" s="367"/>
      <c r="Y64" s="1"/>
      <c r="Z64" s="366"/>
      <c r="AA64" s="368"/>
      <c r="AB64" s="368"/>
      <c r="AD64" s="35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5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1" t="str">
        <f t="shared" ca="1" si="63"/>
        <v/>
      </c>
      <c r="BO64" s="35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37" t="str">
        <f t="shared" ca="1" si="75"/>
        <v/>
      </c>
      <c r="CE64" s="35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1" t="str">
        <f t="shared" ca="1" si="79"/>
        <v/>
      </c>
    </row>
    <row r="65" spans="1:86" x14ac:dyDescent="0.3">
      <c r="A65" s="35">
        <v>9</v>
      </c>
      <c r="B65" s="1">
        <v>1</v>
      </c>
      <c r="C65" s="1">
        <v>20</v>
      </c>
      <c r="D65" s="51" t="str">
        <f ca="1">'Dybde &amp; bredde stub'!G136</f>
        <v/>
      </c>
      <c r="E65" s="37" t="str">
        <f t="shared" ca="1" si="80"/>
        <v/>
      </c>
      <c r="I65" s="35">
        <v>20</v>
      </c>
      <c r="J65" s="371" t="str">
        <f ca="1">'Dybde &amp; bredde grønjord'!G136</f>
        <v/>
      </c>
      <c r="K65" s="371"/>
      <c r="L65" s="371"/>
      <c r="M65" s="37" t="str">
        <f t="shared" ca="1" si="81"/>
        <v/>
      </c>
      <c r="O65" s="193"/>
      <c r="P65" s="1"/>
      <c r="Q65" s="1"/>
      <c r="R65" s="1"/>
      <c r="S65" s="1"/>
      <c r="T65" s="1"/>
      <c r="U65" s="1"/>
      <c r="V65" s="366"/>
      <c r="W65" s="367"/>
      <c r="X65" s="367"/>
      <c r="Y65" s="1"/>
      <c r="Z65" s="366"/>
      <c r="AA65" s="368"/>
      <c r="AB65" s="368"/>
      <c r="AD65" s="35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5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1" t="str">
        <f t="shared" ca="1" si="63"/>
        <v/>
      </c>
      <c r="BO65" s="35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37" t="str">
        <f t="shared" ca="1" si="75"/>
        <v/>
      </c>
      <c r="CE65" s="35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1" t="str">
        <f t="shared" ca="1" si="79"/>
        <v/>
      </c>
    </row>
    <row r="66" spans="1:86" x14ac:dyDescent="0.3">
      <c r="A66" s="35">
        <v>10</v>
      </c>
      <c r="B66" s="1">
        <v>1</v>
      </c>
      <c r="C66" s="1">
        <v>21</v>
      </c>
      <c r="D66" s="51" t="str">
        <f ca="1">'Dybde &amp; bredde stub'!L136</f>
        <v/>
      </c>
      <c r="E66" s="37" t="str">
        <f t="shared" ca="1" si="80"/>
        <v/>
      </c>
      <c r="I66" s="35">
        <v>21</v>
      </c>
      <c r="J66" s="371" t="str">
        <f ca="1">'Dybde &amp; bredde grønjord'!L136</f>
        <v/>
      </c>
      <c r="K66" s="371"/>
      <c r="L66" s="371"/>
      <c r="M66" s="37" t="str">
        <f t="shared" ca="1" si="81"/>
        <v/>
      </c>
      <c r="O66" s="193"/>
      <c r="P66" s="1"/>
      <c r="Q66" s="1"/>
      <c r="R66" s="1"/>
      <c r="S66" s="1"/>
      <c r="T66" s="1"/>
      <c r="U66" s="1"/>
      <c r="V66" s="366">
        <v>6</v>
      </c>
      <c r="W66" s="367"/>
      <c r="X66" s="367"/>
      <c r="Y66" s="1"/>
      <c r="Z66" s="366">
        <v>6</v>
      </c>
      <c r="AA66" s="368"/>
      <c r="AB66" s="368"/>
      <c r="AD66" s="35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5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1" t="str">
        <f t="shared" ca="1" si="63"/>
        <v/>
      </c>
      <c r="BO66" s="35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37" t="str">
        <f t="shared" ca="1" si="75"/>
        <v/>
      </c>
      <c r="CE66" s="35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1" t="str">
        <f t="shared" ca="1" si="79"/>
        <v/>
      </c>
    </row>
    <row r="67" spans="1:86" x14ac:dyDescent="0.3">
      <c r="A67" s="35">
        <v>11</v>
      </c>
      <c r="B67" s="276">
        <v>0</v>
      </c>
      <c r="C67" s="1">
        <v>22</v>
      </c>
      <c r="D67" s="51" t="str">
        <f ca="1">'Dybde &amp; bredde stub'!B151</f>
        <v/>
      </c>
      <c r="E67" s="37" t="str">
        <f t="shared" ca="1" si="80"/>
        <v/>
      </c>
      <c r="I67" s="35">
        <v>22</v>
      </c>
      <c r="J67" s="371" t="str">
        <f ca="1">'Dybde &amp; bredde grønjord'!B151</f>
        <v/>
      </c>
      <c r="K67" s="371"/>
      <c r="L67" s="371"/>
      <c r="M67" s="37" t="str">
        <f t="shared" ca="1" si="81"/>
        <v/>
      </c>
      <c r="O67" s="193"/>
      <c r="P67" s="1"/>
      <c r="Q67" s="1"/>
      <c r="R67" s="1"/>
      <c r="S67" s="1"/>
      <c r="T67" s="1"/>
      <c r="U67" s="1"/>
      <c r="V67" s="366"/>
      <c r="W67" s="367"/>
      <c r="X67" s="367"/>
      <c r="Y67" s="1"/>
      <c r="Z67" s="366"/>
      <c r="AA67" s="368"/>
      <c r="AB67" s="368"/>
      <c r="AD67" s="35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5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1" t="str">
        <f t="shared" ca="1" si="63"/>
        <v/>
      </c>
      <c r="BO67" s="35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37" t="str">
        <f t="shared" ca="1" si="75"/>
        <v/>
      </c>
      <c r="CE67" s="35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1" t="str">
        <f t="shared" ca="1" si="79"/>
        <v/>
      </c>
    </row>
    <row r="68" spans="1:86" x14ac:dyDescent="0.3">
      <c r="A68" s="35"/>
      <c r="B68" s="1"/>
      <c r="C68" s="1">
        <v>23</v>
      </c>
      <c r="D68" s="51" t="str">
        <f ca="1">'Dybde &amp; bredde stub'!G151</f>
        <v/>
      </c>
      <c r="E68" s="37" t="str">
        <f t="shared" ca="1" si="80"/>
        <v/>
      </c>
      <c r="I68" s="35">
        <v>23</v>
      </c>
      <c r="J68" s="371" t="str">
        <f ca="1">'Dybde &amp; bredde grønjord'!G151</f>
        <v/>
      </c>
      <c r="K68" s="371"/>
      <c r="L68" s="371"/>
      <c r="M68" s="37" t="str">
        <f t="shared" ca="1" si="81"/>
        <v/>
      </c>
      <c r="O68" s="193"/>
      <c r="P68" s="1"/>
      <c r="Q68" s="1"/>
      <c r="R68" s="1"/>
      <c r="S68" s="1"/>
      <c r="T68" s="1"/>
      <c r="U68" s="1"/>
      <c r="V68" s="366"/>
      <c r="W68" s="367"/>
      <c r="X68" s="367"/>
      <c r="Y68" s="1"/>
      <c r="Z68" s="366"/>
      <c r="AA68" s="368"/>
      <c r="AB68" s="368"/>
      <c r="AD68" s="35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5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1" t="str">
        <f t="shared" ca="1" si="63"/>
        <v/>
      </c>
      <c r="BO68" s="35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37" t="str">
        <f t="shared" ca="1" si="75"/>
        <v/>
      </c>
      <c r="CE68" s="35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1" t="str">
        <f t="shared" ca="1" si="79"/>
        <v/>
      </c>
    </row>
    <row r="69" spans="1:86" x14ac:dyDescent="0.3">
      <c r="A69" s="35"/>
      <c r="B69" s="1"/>
      <c r="C69" s="1">
        <v>24</v>
      </c>
      <c r="D69" s="51" t="str">
        <f ca="1">'Dybde &amp; bredde stub'!L151</f>
        <v/>
      </c>
      <c r="E69" s="37" t="str">
        <f t="shared" ca="1" si="80"/>
        <v/>
      </c>
      <c r="I69" s="35">
        <v>24</v>
      </c>
      <c r="J69" s="371" t="str">
        <f ca="1">'Dybde &amp; bredde grønjord'!L151</f>
        <v/>
      </c>
      <c r="K69" s="371"/>
      <c r="L69" s="371"/>
      <c r="M69" s="37" t="str">
        <f t="shared" ca="1" si="81"/>
        <v/>
      </c>
      <c r="O69" s="193"/>
      <c r="P69" s="1"/>
      <c r="Q69" s="1"/>
      <c r="R69" s="1"/>
      <c r="S69" s="1"/>
      <c r="T69" s="1"/>
      <c r="U69" s="1"/>
      <c r="V69" s="366"/>
      <c r="W69" s="367"/>
      <c r="X69" s="367"/>
      <c r="Y69" s="1"/>
      <c r="Z69" s="366"/>
      <c r="AA69" s="368"/>
      <c r="AB69" s="368"/>
      <c r="AD69" s="35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5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1" t="str">
        <f t="shared" ca="1" si="63"/>
        <v/>
      </c>
      <c r="BO69" s="35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37" t="str">
        <f t="shared" ca="1" si="75"/>
        <v/>
      </c>
      <c r="CE69" s="35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1" t="str">
        <f t="shared" ca="1" si="79"/>
        <v/>
      </c>
    </row>
    <row r="70" spans="1:86" x14ac:dyDescent="0.3">
      <c r="A70" s="35"/>
      <c r="B70" s="1"/>
      <c r="C70" s="1">
        <v>25</v>
      </c>
      <c r="D70" s="51" t="str">
        <f ca="1">'Dybde &amp; bredde stub'!B176</f>
        <v/>
      </c>
      <c r="E70" s="37" t="str">
        <f t="shared" ca="1" si="80"/>
        <v/>
      </c>
      <c r="I70" s="35">
        <v>25</v>
      </c>
      <c r="J70" s="371" t="str">
        <f ca="1">'Dybde &amp; bredde grønjord'!B176</f>
        <v/>
      </c>
      <c r="K70" s="371"/>
      <c r="L70" s="371"/>
      <c r="M70" s="37" t="str">
        <f t="shared" ca="1" si="81"/>
        <v/>
      </c>
      <c r="O70" s="193"/>
      <c r="P70" s="1"/>
      <c r="Q70" s="1"/>
      <c r="R70" s="1"/>
      <c r="S70" s="1"/>
      <c r="T70" s="1"/>
      <c r="U70" s="1"/>
      <c r="V70" s="366">
        <v>7</v>
      </c>
      <c r="W70" s="367" t="str">
        <f>IF($T$49="hold 2",$O$49,IF($T$50="hold 2",$O$50,$O$46))</f>
        <v>Dommer mangler</v>
      </c>
      <c r="X70" s="367"/>
      <c r="Y70" s="1"/>
      <c r="Z70" s="366">
        <v>7</v>
      </c>
      <c r="AA70" s="367" t="str">
        <f>IF($S$46="hold 1",$O$46,"")</f>
        <v>Dommer mangler</v>
      </c>
      <c r="AB70" s="367"/>
      <c r="AD70" s="35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5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1" t="str">
        <f t="shared" ca="1" si="63"/>
        <v/>
      </c>
      <c r="BO70" s="35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37" t="str">
        <f t="shared" ca="1" si="75"/>
        <v/>
      </c>
      <c r="CE70" s="35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1" t="str">
        <f t="shared" ca="1" si="79"/>
        <v/>
      </c>
    </row>
    <row r="71" spans="1:86" x14ac:dyDescent="0.3">
      <c r="A71" s="35"/>
      <c r="B71" s="1"/>
      <c r="C71" s="1">
        <v>26</v>
      </c>
      <c r="D71" s="51" t="str">
        <f ca="1">'Dybde &amp; bredde stub'!G176</f>
        <v/>
      </c>
      <c r="E71" s="37" t="str">
        <f t="shared" ca="1" si="80"/>
        <v/>
      </c>
      <c r="I71" s="35">
        <v>26</v>
      </c>
      <c r="J71" s="371" t="str">
        <f ca="1">'Dybde &amp; bredde grønjord'!G176</f>
        <v/>
      </c>
      <c r="K71" s="371"/>
      <c r="L71" s="371"/>
      <c r="M71" s="37" t="str">
        <f t="shared" ca="1" si="81"/>
        <v/>
      </c>
      <c r="O71" s="193"/>
      <c r="P71" s="1"/>
      <c r="Q71" s="1"/>
      <c r="R71" s="1"/>
      <c r="S71" s="1"/>
      <c r="T71" s="1"/>
      <c r="U71" s="1"/>
      <c r="V71" s="366"/>
      <c r="W71" s="367" t="str">
        <f>IF(AND($T$50="hold 2",$R$54=6),$O$50,IF($T$51="hold 2",$O$51,$O$47))</f>
        <v>Dommer mangler</v>
      </c>
      <c r="X71" s="367"/>
      <c r="Y71" s="1"/>
      <c r="Z71" s="366"/>
      <c r="AA71" s="367" t="str">
        <f>IF($S$47="hold 1",$O$47,"")</f>
        <v>Dommer mangler</v>
      </c>
      <c r="AB71" s="367"/>
      <c r="AD71" s="35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5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1" t="str">
        <f t="shared" ca="1" si="63"/>
        <v/>
      </c>
      <c r="BO71" s="35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37" t="str">
        <f t="shared" ca="1" si="75"/>
        <v/>
      </c>
      <c r="CE71" s="35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1" t="str">
        <f t="shared" ca="1" si="79"/>
        <v/>
      </c>
    </row>
    <row r="72" spans="1:86" x14ac:dyDescent="0.3">
      <c r="A72" s="35"/>
      <c r="B72" s="1"/>
      <c r="C72" s="1">
        <v>27</v>
      </c>
      <c r="D72" s="51" t="str">
        <f ca="1">'Dybde &amp; bredde stub'!L176</f>
        <v/>
      </c>
      <c r="E72" s="37" t="str">
        <f t="shared" ca="1" si="80"/>
        <v/>
      </c>
      <c r="I72" s="35">
        <v>27</v>
      </c>
      <c r="J72" s="371" t="str">
        <f ca="1">'Dybde &amp; bredde grønjord'!L176</f>
        <v/>
      </c>
      <c r="K72" s="371"/>
      <c r="L72" s="371"/>
      <c r="M72" s="37" t="str">
        <f t="shared" ca="1" si="81"/>
        <v/>
      </c>
      <c r="O72" s="193"/>
      <c r="P72" s="1"/>
      <c r="Q72" s="1"/>
      <c r="R72" s="1"/>
      <c r="S72" s="1"/>
      <c r="T72" s="1"/>
      <c r="U72" s="1"/>
      <c r="V72" s="366"/>
      <c r="W72" s="367" t="str">
        <f>IF(AND($T$51="hold 2",$R$54=6),$O$51,IF($T$52="hold 2",$O$52,$O$48))</f>
        <v>Dommer mangler</v>
      </c>
      <c r="X72" s="367"/>
      <c r="Y72" s="1"/>
      <c r="Z72" s="366"/>
      <c r="AA72" s="367" t="str">
        <f>IF($S$48="hold 1",$O$48,"")</f>
        <v>Dommer mangler</v>
      </c>
      <c r="AB72" s="367"/>
      <c r="AD72" s="35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5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1" t="str">
        <f t="shared" ca="1" si="63"/>
        <v/>
      </c>
      <c r="BO72" s="35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37" t="str">
        <f t="shared" ca="1" si="75"/>
        <v/>
      </c>
      <c r="CE72" s="35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1" t="str">
        <f t="shared" ca="1" si="79"/>
        <v/>
      </c>
    </row>
    <row r="73" spans="1:86" x14ac:dyDescent="0.3">
      <c r="A73" s="35"/>
      <c r="B73" s="1"/>
      <c r="C73" s="1">
        <v>28</v>
      </c>
      <c r="D73" s="51" t="str">
        <f ca="1">'Dybde &amp; bredde stub'!B191</f>
        <v/>
      </c>
      <c r="E73" s="37" t="str">
        <f t="shared" ca="1" si="80"/>
        <v/>
      </c>
      <c r="I73" s="35">
        <v>28</v>
      </c>
      <c r="J73" s="371" t="str">
        <f ca="1">'Dybde &amp; bredde grønjord'!B191</f>
        <v/>
      </c>
      <c r="K73" s="371"/>
      <c r="L73" s="371"/>
      <c r="M73" s="37" t="str">
        <f t="shared" ca="1" si="81"/>
        <v/>
      </c>
      <c r="O73" s="193"/>
      <c r="P73" s="1"/>
      <c r="Q73" s="1"/>
      <c r="R73" s="1"/>
      <c r="S73" s="1"/>
      <c r="T73" s="1"/>
      <c r="U73" s="1"/>
      <c r="V73" s="366"/>
      <c r="W73" s="367" t="str">
        <f>IF(AND($T$53="hold 2",$R$54=6),$O$53,IF($R$54=6,"",IF($T$53="hold 2",$O$53,$O$49)))</f>
        <v>Dommer mangler</v>
      </c>
      <c r="X73" s="367"/>
      <c r="Y73" s="1"/>
      <c r="Z73" s="366"/>
      <c r="AA73" s="367" t="str">
        <f>IF($T$49="hold 2","",IF($T$50="hold 2",$O$49,$O$49))</f>
        <v>Dommer mangler</v>
      </c>
      <c r="AB73" s="367"/>
      <c r="AD73" s="35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5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1" t="str">
        <f t="shared" ca="1" si="63"/>
        <v/>
      </c>
      <c r="BO73" s="35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37" t="str">
        <f t="shared" ca="1" si="75"/>
        <v/>
      </c>
      <c r="CE73" s="35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1" t="str">
        <f t="shared" ca="1" si="79"/>
        <v/>
      </c>
    </row>
    <row r="74" spans="1:86" x14ac:dyDescent="0.3">
      <c r="A74" s="35"/>
      <c r="B74" s="1"/>
      <c r="C74" s="1">
        <v>29</v>
      </c>
      <c r="D74" s="51" t="str">
        <f ca="1">'Dybde &amp; bredde stub'!G191</f>
        <v/>
      </c>
      <c r="E74" s="37" t="str">
        <f t="shared" ca="1" si="80"/>
        <v/>
      </c>
      <c r="I74" s="35">
        <v>29</v>
      </c>
      <c r="J74" s="371" t="str">
        <f ca="1">'Dybde &amp; bredde grønjord'!G191</f>
        <v/>
      </c>
      <c r="K74" s="371"/>
      <c r="L74" s="371"/>
      <c r="M74" s="37" t="str">
        <f t="shared" ca="1" si="81"/>
        <v/>
      </c>
      <c r="O74" s="193"/>
      <c r="P74" s="1"/>
      <c r="Q74" s="1"/>
      <c r="R74" s="1"/>
      <c r="S74" s="1"/>
      <c r="T74" s="1"/>
      <c r="U74" s="1"/>
      <c r="V74" s="366">
        <v>8</v>
      </c>
      <c r="W74" s="367" t="str">
        <f>IF($S$46="hold 1",$O$46,"")</f>
        <v>Dommer mangler</v>
      </c>
      <c r="X74" s="367"/>
      <c r="Y74" s="1"/>
      <c r="Z74" s="366">
        <v>8</v>
      </c>
      <c r="AA74" s="367" t="str">
        <f>IF($T$49="hold 2",$O$49,IF($T$50="hold 2",$O$50,$O$46))</f>
        <v>Dommer mangler</v>
      </c>
      <c r="AB74" s="367"/>
      <c r="AD74" s="35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5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1" t="str">
        <f t="shared" ca="1" si="63"/>
        <v/>
      </c>
      <c r="BO74" s="35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37" t="str">
        <f t="shared" ca="1" si="75"/>
        <v/>
      </c>
      <c r="CE74" s="35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1" t="str">
        <f t="shared" ca="1" si="79"/>
        <v/>
      </c>
    </row>
    <row r="75" spans="1:86" x14ac:dyDescent="0.3">
      <c r="A75" s="35"/>
      <c r="B75" s="1"/>
      <c r="C75" s="1">
        <v>30</v>
      </c>
      <c r="D75" s="51" t="str">
        <f ca="1">'Dybde &amp; bredde stub'!L191</f>
        <v/>
      </c>
      <c r="E75" s="37" t="str">
        <f t="shared" ca="1" si="80"/>
        <v/>
      </c>
      <c r="I75" s="35">
        <v>30</v>
      </c>
      <c r="J75" s="371" t="str">
        <f ca="1">'Dybde &amp; bredde grønjord'!L191</f>
        <v/>
      </c>
      <c r="K75" s="371"/>
      <c r="L75" s="371"/>
      <c r="M75" s="37" t="str">
        <f t="shared" ca="1" si="81"/>
        <v/>
      </c>
      <c r="O75" s="193"/>
      <c r="P75" s="1"/>
      <c r="Q75" s="1"/>
      <c r="R75" s="1"/>
      <c r="S75" s="1"/>
      <c r="T75" s="1"/>
      <c r="U75" s="1"/>
      <c r="V75" s="366"/>
      <c r="W75" s="367" t="str">
        <f>IF($S$47="hold 1",$O$47,"")</f>
        <v>Dommer mangler</v>
      </c>
      <c r="X75" s="367"/>
      <c r="Y75" s="1"/>
      <c r="Z75" s="366"/>
      <c r="AA75" s="367" t="str">
        <f>IF(AND($T$50="hold 2",$R$54=6),$O$50,IF($T$51="hold 2",$O$51,$O$47))</f>
        <v>Dommer mangler</v>
      </c>
      <c r="AB75" s="367"/>
      <c r="AD75" s="35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5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1" t="str">
        <f t="shared" ca="1" si="63"/>
        <v/>
      </c>
      <c r="BO75" s="35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37" t="str">
        <f t="shared" ca="1" si="75"/>
        <v/>
      </c>
      <c r="CE75" s="35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1" t="str">
        <f t="shared" ca="1" si="79"/>
        <v/>
      </c>
    </row>
    <row r="76" spans="1:86" x14ac:dyDescent="0.3">
      <c r="A76" s="35"/>
      <c r="B76" s="1"/>
      <c r="C76" s="1">
        <v>31</v>
      </c>
      <c r="D76" s="51" t="str">
        <f ca="1">'Dybde &amp; bredde stub'!B216</f>
        <v/>
      </c>
      <c r="E76" s="37" t="str">
        <f t="shared" ca="1" si="80"/>
        <v/>
      </c>
      <c r="I76" s="35">
        <v>31</v>
      </c>
      <c r="J76" s="371" t="str">
        <f ca="1">'Dybde &amp; bredde grønjord'!B216</f>
        <v/>
      </c>
      <c r="K76" s="371"/>
      <c r="L76" s="371"/>
      <c r="M76" s="37" t="str">
        <f t="shared" ca="1" si="81"/>
        <v/>
      </c>
      <c r="O76" s="193"/>
      <c r="P76" s="1"/>
      <c r="Q76" s="1"/>
      <c r="R76" s="1"/>
      <c r="S76" s="1"/>
      <c r="T76" s="1"/>
      <c r="U76" s="1"/>
      <c r="V76" s="366"/>
      <c r="W76" s="367" t="str">
        <f>IF($S$48="hold 1",$O$48,"")</f>
        <v>Dommer mangler</v>
      </c>
      <c r="X76" s="367"/>
      <c r="Y76" s="1"/>
      <c r="Z76" s="366"/>
      <c r="AA76" s="367" t="str">
        <f>IF(AND($T$51="hold 2",$R$54=6),$O$51,IF($T$52="hold 2",$O$52,$O$48))</f>
        <v>Dommer mangler</v>
      </c>
      <c r="AB76" s="367"/>
      <c r="AD76" s="35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5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1" t="str">
        <f t="shared" ca="1" si="63"/>
        <v/>
      </c>
      <c r="BO76" s="35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37" t="str">
        <f t="shared" ca="1" si="75"/>
        <v/>
      </c>
      <c r="CE76" s="35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1" t="str">
        <f t="shared" ca="1" si="79"/>
        <v/>
      </c>
    </row>
    <row r="77" spans="1:86" x14ac:dyDescent="0.3">
      <c r="A77" s="35"/>
      <c r="B77" s="1"/>
      <c r="C77" s="1">
        <v>32</v>
      </c>
      <c r="D77" s="51" t="str">
        <f ca="1">'Dybde &amp; bredde stub'!G216</f>
        <v/>
      </c>
      <c r="E77" s="37" t="str">
        <f t="shared" ca="1" si="80"/>
        <v/>
      </c>
      <c r="I77" s="35">
        <v>32</v>
      </c>
      <c r="J77" s="371" t="str">
        <f ca="1">'Dybde &amp; bredde grønjord'!G216</f>
        <v/>
      </c>
      <c r="K77" s="371"/>
      <c r="L77" s="371"/>
      <c r="M77" s="37" t="str">
        <f t="shared" ca="1" si="81"/>
        <v/>
      </c>
      <c r="O77" s="193"/>
      <c r="P77" s="1"/>
      <c r="Q77" s="1"/>
      <c r="R77" s="1"/>
      <c r="S77" s="1"/>
      <c r="T77" s="1"/>
      <c r="U77" s="1"/>
      <c r="V77" s="366"/>
      <c r="W77" s="367" t="str">
        <f>IF($T$49="hold 2","",IF($T$50="hold 2",$O$49,$O$49))</f>
        <v>Dommer mangler</v>
      </c>
      <c r="X77" s="367"/>
      <c r="Y77" s="1"/>
      <c r="Z77" s="366"/>
      <c r="AA77" s="367" t="str">
        <f>IF(AND($T$53="hold 2",$R$54=6),$O$53,IF($R$54=6,"",IF($T$53="hold 2",$O$53,$O$49)))</f>
        <v>Dommer mangler</v>
      </c>
      <c r="AB77" s="367"/>
      <c r="AD77" s="35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5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1" t="str">
        <f t="shared" ca="1" si="63"/>
        <v/>
      </c>
      <c r="BO77" s="35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37" t="str">
        <f t="shared" ca="1" si="75"/>
        <v/>
      </c>
      <c r="CE77" s="35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1" t="str">
        <f t="shared" ca="1" si="79"/>
        <v/>
      </c>
    </row>
    <row r="78" spans="1:86" x14ac:dyDescent="0.3">
      <c r="A78" s="35"/>
      <c r="B78" s="1"/>
      <c r="C78" s="1">
        <v>33</v>
      </c>
      <c r="D78" s="51" t="str">
        <f ca="1">'Dybde &amp; bredde stub'!L216</f>
        <v/>
      </c>
      <c r="E78" s="37" t="str">
        <f t="shared" ca="1" si="80"/>
        <v/>
      </c>
      <c r="I78" s="35">
        <v>33</v>
      </c>
      <c r="J78" s="371" t="str">
        <f ca="1">'Dybde &amp; bredde grønjord'!L216</f>
        <v/>
      </c>
      <c r="K78" s="371"/>
      <c r="L78" s="371"/>
      <c r="M78" s="37" t="str">
        <f t="shared" ca="1" si="81"/>
        <v/>
      </c>
      <c r="O78" s="193"/>
      <c r="P78" s="1"/>
      <c r="Q78" s="1"/>
      <c r="R78" s="1"/>
      <c r="S78" s="1"/>
      <c r="T78" s="1"/>
      <c r="U78" s="1"/>
      <c r="V78" s="366">
        <v>9</v>
      </c>
      <c r="W78" s="367" t="str">
        <f>IF($T$49="hold 2",$O$49,IF($T$50="hold 2",$O$50,$O$46))</f>
        <v>Dommer mangler</v>
      </c>
      <c r="X78" s="367"/>
      <c r="Y78" s="1"/>
      <c r="Z78" s="366">
        <v>9</v>
      </c>
      <c r="AA78" s="367" t="str">
        <f>IF($S$46="hold 1",$O$46,"")</f>
        <v>Dommer mangler</v>
      </c>
      <c r="AB78" s="367"/>
      <c r="AD78" s="38">
        <v>36</v>
      </c>
      <c r="AE78" s="52" t="str">
        <f>'Indtastning grøn'!H45</f>
        <v/>
      </c>
      <c r="AF78" s="52" t="str">
        <f>'Indtastning grøn'!N45</f>
        <v/>
      </c>
      <c r="AG78" s="52" t="str">
        <f>'Indtastning grøn'!T45</f>
        <v/>
      </c>
      <c r="AH78" s="52" t="str">
        <f>'Indtastning grøn'!AT45</f>
        <v/>
      </c>
      <c r="AI78" s="52" t="str">
        <f t="shared" ca="1" si="51"/>
        <v/>
      </c>
      <c r="AJ78" s="52" t="str">
        <f t="shared" ca="1" si="52"/>
        <v/>
      </c>
      <c r="AK78" s="52" t="str">
        <f>'Indtastning grøn'!BB45</f>
        <v/>
      </c>
      <c r="AL78" s="52" t="str">
        <f>'Indtastning grøn'!BH45</f>
        <v/>
      </c>
      <c r="AM78" s="52" t="str">
        <f>'Indtastning grøn'!BN45</f>
        <v/>
      </c>
      <c r="AN78" s="52" t="str">
        <f>'Indtastning grøn'!BT45</f>
        <v/>
      </c>
      <c r="AO78" s="52" t="str">
        <f>'Indtastning grøn'!CE45</f>
        <v/>
      </c>
      <c r="AP78" s="52">
        <f>'Indtastning grøn'!CH45</f>
        <v>0</v>
      </c>
      <c r="AQ78" s="52">
        <f t="shared" ca="1" si="53"/>
        <v>0</v>
      </c>
      <c r="AR78" s="52">
        <f t="shared" ca="1" si="46"/>
        <v>0</v>
      </c>
      <c r="AS78" s="52">
        <f t="shared" si="54"/>
        <v>0</v>
      </c>
      <c r="AT78" s="52">
        <f t="shared" si="47"/>
        <v>0</v>
      </c>
      <c r="AU78" s="52" t="str">
        <f ca="1">'Indtastning grøn'!A45</f>
        <v/>
      </c>
      <c r="AV78" s="52" t="str">
        <f ca="1">'Indtastning grøn'!B45</f>
        <v/>
      </c>
      <c r="AW78" s="52">
        <f t="shared" si="83"/>
        <v>0</v>
      </c>
      <c r="AX78" s="52">
        <f t="shared" si="55"/>
        <v>0</v>
      </c>
      <c r="AY78" s="52" t="str">
        <f t="shared" ca="1" si="56"/>
        <v/>
      </c>
      <c r="AZ78" s="52">
        <f ca="1"/>
        <v>0</v>
      </c>
      <c r="BA78" s="52">
        <f ca="1"/>
        <v>0</v>
      </c>
      <c r="BB78" s="52" t="e">
        <f ca="1"/>
        <v>#NUM!</v>
      </c>
      <c r="BC78" s="52" t="str">
        <f t="shared" ca="1" si="57"/>
        <v/>
      </c>
      <c r="BD78" s="52" t="str">
        <f t="shared" ca="1" si="58"/>
        <v/>
      </c>
      <c r="BE78" s="52">
        <f ca="1"/>
        <v>0</v>
      </c>
      <c r="BF78" s="52">
        <f ca="1"/>
        <v>0</v>
      </c>
      <c r="BG78" s="52" t="str">
        <f t="shared" ca="1" si="59"/>
        <v/>
      </c>
      <c r="BH78" s="52" t="e">
        <f ca="1"/>
        <v>#NUM!</v>
      </c>
      <c r="BI78" s="52"/>
      <c r="BJ78" s="38" t="str">
        <f t="shared" ca="1" si="60"/>
        <v/>
      </c>
      <c r="BK78" s="52" t="str">
        <f t="shared" ca="1" si="61"/>
        <v/>
      </c>
      <c r="BL78" s="52" t="str">
        <f t="shared" ca="1" si="62"/>
        <v/>
      </c>
      <c r="BM78" s="202" t="str">
        <f t="shared" ca="1" si="63"/>
        <v/>
      </c>
      <c r="BN78" s="52"/>
      <c r="BO78" s="38" t="str">
        <f t="shared" ca="1" si="49"/>
        <v/>
      </c>
      <c r="BP78" s="52" t="str">
        <f t="shared" ca="1" si="64"/>
        <v/>
      </c>
      <c r="BQ78" s="52">
        <f t="shared" ca="1" si="65"/>
        <v>0</v>
      </c>
      <c r="BR78" s="52" t="str">
        <f t="shared" ca="1" si="66"/>
        <v/>
      </c>
      <c r="BS78" s="52" t="str">
        <f t="shared" ca="1" si="67"/>
        <v/>
      </c>
      <c r="BT78" s="52" t="str">
        <f t="shared" ca="1" si="68"/>
        <v/>
      </c>
      <c r="BU78" s="52">
        <f ca="1"/>
        <v>0</v>
      </c>
      <c r="BV78" s="52" t="e">
        <f ca="1"/>
        <v>#NUM!</v>
      </c>
      <c r="BW78" s="52" t="e">
        <f t="shared" ca="1" si="69"/>
        <v>#NUM!</v>
      </c>
      <c r="BX78" s="52" t="str">
        <f t="shared" ca="1" si="70"/>
        <v/>
      </c>
      <c r="BY78" s="52" t="str">
        <f t="shared" ca="1" si="71"/>
        <v/>
      </c>
      <c r="BZ78" s="52" t="str">
        <f t="shared" ca="1" si="72"/>
        <v/>
      </c>
      <c r="CA78" s="52" t="str">
        <f t="shared" ca="1" si="73"/>
        <v/>
      </c>
      <c r="CB78" s="52" t="str">
        <f t="shared" ca="1" si="74"/>
        <v/>
      </c>
      <c r="CC78" s="41" t="str">
        <f t="shared" ca="1" si="75"/>
        <v/>
      </c>
      <c r="CE78" s="38" t="str">
        <f t="shared" ca="1" si="76"/>
        <v/>
      </c>
      <c r="CF78" s="52" t="str">
        <f t="shared" ca="1" si="77"/>
        <v/>
      </c>
      <c r="CG78" s="52" t="str">
        <f t="shared" ca="1" si="78"/>
        <v/>
      </c>
      <c r="CH78" s="202" t="str">
        <f t="shared" ca="1" si="79"/>
        <v/>
      </c>
    </row>
    <row r="79" spans="1:86" x14ac:dyDescent="0.3">
      <c r="A79" s="35"/>
      <c r="B79" s="1"/>
      <c r="C79" s="1">
        <v>34</v>
      </c>
      <c r="D79" s="51" t="str">
        <f ca="1">'Dybde &amp; bredde stub'!B231</f>
        <v/>
      </c>
      <c r="E79" s="37" t="str">
        <f t="shared" ca="1" si="80"/>
        <v/>
      </c>
      <c r="I79" s="35">
        <v>34</v>
      </c>
      <c r="J79" s="371" t="str">
        <f ca="1">'Dybde &amp; bredde grønjord'!B231</f>
        <v/>
      </c>
      <c r="K79" s="371"/>
      <c r="L79" s="371"/>
      <c r="M79" s="37" t="str">
        <f t="shared" ca="1" si="81"/>
        <v/>
      </c>
      <c r="O79" s="193"/>
      <c r="P79" s="1"/>
      <c r="Q79" s="1"/>
      <c r="R79" s="1"/>
      <c r="S79" s="1"/>
      <c r="T79" s="1"/>
      <c r="U79" s="1"/>
      <c r="V79" s="366"/>
      <c r="W79" s="367" t="str">
        <f>IF(AND($T$50="hold 2",$R$54=6),$O$50,IF($T$51="hold 2",$O$51,$O$47))</f>
        <v>Dommer mangler</v>
      </c>
      <c r="X79" s="367"/>
      <c r="Y79" s="1"/>
      <c r="Z79" s="366"/>
      <c r="AA79" s="367" t="str">
        <f>IF($S$47="hold 1",$O$47,"")</f>
        <v>Dommer mangler</v>
      </c>
      <c r="AB79" s="367"/>
    </row>
    <row r="80" spans="1:86" x14ac:dyDescent="0.3">
      <c r="A80" s="35"/>
      <c r="B80" s="1"/>
      <c r="C80" s="1">
        <v>35</v>
      </c>
      <c r="D80" s="51" t="str">
        <f ca="1">'Dybde &amp; bredde stub'!G231</f>
        <v/>
      </c>
      <c r="E80" s="37" t="str">
        <f t="shared" ca="1" si="80"/>
        <v/>
      </c>
      <c r="I80" s="35">
        <v>35</v>
      </c>
      <c r="J80" s="371" t="str">
        <f ca="1">'Dybde &amp; bredde grønjord'!G231</f>
        <v/>
      </c>
      <c r="K80" s="371"/>
      <c r="L80" s="371"/>
      <c r="M80" s="37" t="str">
        <f t="shared" ca="1" si="81"/>
        <v/>
      </c>
      <c r="O80" s="193"/>
      <c r="P80" s="1"/>
      <c r="Q80" s="1"/>
      <c r="R80" s="1"/>
      <c r="S80" s="1"/>
      <c r="T80" s="1"/>
      <c r="U80" s="1"/>
      <c r="V80" s="366"/>
      <c r="W80" s="367" t="str">
        <f>IF(AND($T$51="hold 2",$R$54=6),$O$51,IF($T$52="hold 2",$O$52,$O$48))</f>
        <v>Dommer mangler</v>
      </c>
      <c r="X80" s="367"/>
      <c r="Y80" s="1"/>
      <c r="Z80" s="366"/>
      <c r="AA80" s="367" t="str">
        <f>IF($S$48="hold 1",$O$48,"")</f>
        <v>Dommer mangler</v>
      </c>
      <c r="AB80" s="367"/>
    </row>
    <row r="81" spans="1:28" x14ac:dyDescent="0.3">
      <c r="A81" s="38"/>
      <c r="B81" s="52"/>
      <c r="C81" s="52">
        <v>36</v>
      </c>
      <c r="D81" s="53" t="str">
        <f ca="1">'Dybde &amp; bredde stub'!L231</f>
        <v/>
      </c>
      <c r="E81" s="41" t="str">
        <f t="shared" ca="1" si="80"/>
        <v/>
      </c>
      <c r="I81" s="38">
        <v>36</v>
      </c>
      <c r="J81" s="372" t="str">
        <f ca="1">'Dybde &amp; bredde grønjord'!L231</f>
        <v/>
      </c>
      <c r="K81" s="372"/>
      <c r="L81" s="372"/>
      <c r="M81" s="41" t="str">
        <f t="shared" ca="1" si="81"/>
        <v/>
      </c>
      <c r="O81" s="193"/>
      <c r="P81" s="1"/>
      <c r="Q81" s="1"/>
      <c r="R81" s="1"/>
      <c r="S81" s="1"/>
      <c r="T81" s="1"/>
      <c r="U81" s="1"/>
      <c r="V81" s="366"/>
      <c r="W81" s="367" t="str">
        <f>IF(AND($T$53="hold 2",$R$54=6),$O$53,IF($R$54=6,"",IF($T$53="hold 2",$O$53,$O$49)))</f>
        <v>Dommer mangler</v>
      </c>
      <c r="X81" s="367"/>
      <c r="Y81" s="1"/>
      <c r="Z81" s="366"/>
      <c r="AA81" s="367" t="str">
        <f>IF($T$49="hold 2","",IF($T$50="hold 2",$O$49,$O$49))</f>
        <v>Dommer mangler</v>
      </c>
      <c r="AB81" s="367"/>
    </row>
    <row r="82" spans="1:28" x14ac:dyDescent="0.3">
      <c r="O82" s="193"/>
      <c r="P82" s="1"/>
      <c r="Q82" s="1"/>
      <c r="R82" s="1"/>
      <c r="S82" s="1"/>
      <c r="T82" s="1"/>
      <c r="U82" s="1"/>
      <c r="V82" s="366">
        <v>10</v>
      </c>
      <c r="W82" s="364" t="str">
        <f>IF($T$49="hold 2",$O$49,IF($T$50="hold 2",$O$50,$O$46))</f>
        <v>Dommer mangler</v>
      </c>
      <c r="X82" s="365"/>
      <c r="Y82" s="1"/>
      <c r="Z82" s="366">
        <v>10</v>
      </c>
      <c r="AA82" s="367" t="str">
        <f>IF($S$46="hold 1",$O$46,"")</f>
        <v>Dommer mangler</v>
      </c>
      <c r="AB82" s="367"/>
    </row>
    <row r="83" spans="1:28" x14ac:dyDescent="0.3">
      <c r="O83" s="193"/>
      <c r="P83" s="1"/>
      <c r="Q83" s="1"/>
      <c r="R83" s="1"/>
      <c r="S83" s="1"/>
      <c r="T83" s="1"/>
      <c r="U83" s="1"/>
      <c r="V83" s="366"/>
      <c r="W83" s="364" t="str">
        <f>IF(AND($T$50="hold 2",$R$54=6),$O$50,IF($T$51="hold 2",$O$51,$O$47))</f>
        <v>Dommer mangler</v>
      </c>
      <c r="X83" s="365"/>
      <c r="Y83" s="1"/>
      <c r="Z83" s="366"/>
      <c r="AA83" s="367" t="str">
        <f>IF($S$47="hold 1",$O$47,"")</f>
        <v>Dommer mangler</v>
      </c>
      <c r="AB83" s="367"/>
    </row>
    <row r="84" spans="1:28" x14ac:dyDescent="0.3">
      <c r="A84" s="48" t="s">
        <v>63</v>
      </c>
      <c r="B84" s="32"/>
      <c r="C84" s="32"/>
      <c r="D84" s="32"/>
      <c r="E84" s="49"/>
      <c r="I84" s="48" t="s">
        <v>69</v>
      </c>
      <c r="J84" s="32"/>
      <c r="K84" s="32"/>
      <c r="L84" s="32"/>
      <c r="M84" s="34"/>
      <c r="O84" s="193"/>
      <c r="P84" s="1"/>
      <c r="Q84" s="1"/>
      <c r="R84" s="1"/>
      <c r="S84" s="1"/>
      <c r="T84" s="1"/>
      <c r="U84" s="1"/>
      <c r="V84" s="366"/>
      <c r="W84" s="364" t="str">
        <f>IF(AND($T$51="hold 2",$R$54=6),$O$51,IF($T$52="hold 2",$O$52,$O$48))</f>
        <v>Dommer mangler</v>
      </c>
      <c r="X84" s="365"/>
      <c r="Y84" s="1"/>
      <c r="Z84" s="366"/>
      <c r="AA84" s="367" t="str">
        <f>IF($S$48="hold 1",$O$48,"")</f>
        <v>Dommer mangler</v>
      </c>
      <c r="AB84" s="367"/>
    </row>
    <row r="85" spans="1:28" x14ac:dyDescent="0.3">
      <c r="A85" s="35"/>
      <c r="B85" s="1"/>
      <c r="C85" s="1"/>
      <c r="D85" s="1"/>
      <c r="E85" s="37"/>
      <c r="I85" s="35"/>
      <c r="J85" s="1"/>
      <c r="K85" s="1"/>
      <c r="L85" s="1"/>
      <c r="M85" s="37"/>
      <c r="O85" s="193"/>
      <c r="P85" s="1"/>
      <c r="Q85" s="1"/>
      <c r="R85" s="1"/>
      <c r="S85" s="1"/>
      <c r="T85" s="1"/>
      <c r="U85" s="1"/>
      <c r="V85" s="366"/>
      <c r="W85" s="364" t="str">
        <f>IF(AND($T$53="hold 2",$R$54=6),$O$53,IF($R$54=6,"",IF($T$53="hold 2",$O$53,$O$49)))</f>
        <v>Dommer mangler</v>
      </c>
      <c r="X85" s="365"/>
      <c r="Y85" s="1"/>
      <c r="Z85" s="366"/>
      <c r="AA85" s="367" t="str">
        <f>IF($T$49="hold 2","",IF($T$50="hold 2",$O$49,$O$49))</f>
        <v>Dommer mangler</v>
      </c>
      <c r="AB85" s="367"/>
    </row>
    <row r="86" spans="1:28" x14ac:dyDescent="0.3">
      <c r="A86" s="35"/>
      <c r="B86" s="1"/>
      <c r="C86" s="30" t="s">
        <v>71</v>
      </c>
      <c r="D86" s="1"/>
      <c r="E86" s="50"/>
      <c r="I86" s="54" t="s">
        <v>72</v>
      </c>
      <c r="J86" s="1"/>
      <c r="K86" s="1"/>
      <c r="L86" s="36"/>
      <c r="M86" s="37"/>
      <c r="O86" s="193"/>
      <c r="P86" s="1"/>
      <c r="Q86" s="1"/>
      <c r="R86" s="1"/>
      <c r="S86" s="1"/>
      <c r="T86" s="1"/>
      <c r="U86" s="1"/>
      <c r="V86" s="366">
        <v>11</v>
      </c>
      <c r="W86" s="367" t="str">
        <f>IF($S$46="hold 1",$O$46,"")</f>
        <v>Dommer mangler</v>
      </c>
      <c r="X86" s="367"/>
      <c r="Y86" s="1"/>
      <c r="Z86" s="366">
        <v>11</v>
      </c>
      <c r="AA86" s="364" t="str">
        <f>IF($T$49="hold 2",$O$49,IF($T$50="hold 2",$O$50,$O$46))</f>
        <v>Dommer mangler</v>
      </c>
      <c r="AB86" s="365"/>
    </row>
    <row r="87" spans="1:28" x14ac:dyDescent="0.3">
      <c r="A87" s="35" t="s">
        <v>64</v>
      </c>
      <c r="B87" s="1" t="s">
        <v>45</v>
      </c>
      <c r="C87" s="1" t="s">
        <v>66</v>
      </c>
      <c r="D87" s="2" t="s">
        <v>67</v>
      </c>
      <c r="E87" s="42" t="s">
        <v>68</v>
      </c>
      <c r="I87" s="35" t="s">
        <v>66</v>
      </c>
      <c r="J87" s="2" t="s">
        <v>67</v>
      </c>
      <c r="K87" s="2"/>
      <c r="L87" s="1"/>
      <c r="M87" s="42" t="s">
        <v>68</v>
      </c>
      <c r="O87" s="193"/>
      <c r="P87" s="1"/>
      <c r="Q87" s="1"/>
      <c r="R87" s="1"/>
      <c r="S87" s="1"/>
      <c r="T87" s="1"/>
      <c r="U87" s="1"/>
      <c r="V87" s="366"/>
      <c r="W87" s="367" t="str">
        <f>IF($S$47="hold 1",$O$47,"")</f>
        <v>Dommer mangler</v>
      </c>
      <c r="X87" s="367"/>
      <c r="Y87" s="1"/>
      <c r="Z87" s="366"/>
      <c r="AA87" s="364" t="str">
        <f>IF(AND($T$50="hold 2",$R$54=6),$O$50,IF($T$51="hold 2",$O$51,$O$47))</f>
        <v>Dommer mangler</v>
      </c>
      <c r="AB87" s="365"/>
    </row>
    <row r="88" spans="1:28" x14ac:dyDescent="0.3">
      <c r="A88" s="35">
        <v>-6</v>
      </c>
      <c r="B88" s="1">
        <v>0</v>
      </c>
      <c r="C88" s="1">
        <v>1</v>
      </c>
      <c r="D88" s="51" t="str">
        <f ca="1">'Dybde &amp; bredde stub'!D19</f>
        <v/>
      </c>
      <c r="E88" s="37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5">
        <v>1</v>
      </c>
      <c r="J88" s="371" t="str">
        <f ca="1">'Dybde &amp; bredde grønjord'!D19</f>
        <v/>
      </c>
      <c r="K88" s="371"/>
      <c r="L88" s="371"/>
      <c r="M88" s="37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3"/>
      <c r="P88" s="1"/>
      <c r="Q88" s="1"/>
      <c r="R88" s="1"/>
      <c r="S88" s="1"/>
      <c r="T88" s="1"/>
      <c r="U88" s="1"/>
      <c r="V88" s="366"/>
      <c r="W88" s="367" t="str">
        <f>IF($S$48="hold 1",$O$48,"")</f>
        <v>Dommer mangler</v>
      </c>
      <c r="X88" s="367"/>
      <c r="Y88" s="1"/>
      <c r="Z88" s="366"/>
      <c r="AA88" s="364" t="str">
        <f>IF(AND($T$51="hold 2",$R$54=6),$O$51,IF($T$52="hold 2",$O$52,$O$48))</f>
        <v>Dommer mangler</v>
      </c>
      <c r="AB88" s="365"/>
    </row>
    <row r="89" spans="1:28" x14ac:dyDescent="0.3">
      <c r="A89" s="35">
        <v>-4</v>
      </c>
      <c r="B89" s="1">
        <v>2</v>
      </c>
      <c r="C89" s="1">
        <v>2</v>
      </c>
      <c r="D89" s="51" t="str">
        <f ca="1">'Dybde &amp; bredde stub'!I19</f>
        <v/>
      </c>
      <c r="E89" s="37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5">
        <v>2</v>
      </c>
      <c r="J89" s="371" t="str">
        <f ca="1">'Dybde &amp; bredde grønjord'!I19</f>
        <v/>
      </c>
      <c r="K89" s="371"/>
      <c r="L89" s="371"/>
      <c r="M89" s="37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4"/>
      <c r="P89" s="52"/>
      <c r="Q89" s="52"/>
      <c r="R89" s="52"/>
      <c r="S89" s="52"/>
      <c r="T89" s="52"/>
      <c r="U89" s="52"/>
      <c r="V89" s="366"/>
      <c r="W89" s="367" t="str">
        <f>IF($T$49="hold 2","",IF($T$50="hold 2",$O$49,$O$49))</f>
        <v>Dommer mangler</v>
      </c>
      <c r="X89" s="367"/>
      <c r="Y89" s="52"/>
      <c r="Z89" s="366"/>
      <c r="AA89" s="364" t="str">
        <f>IF(AND($T$53="hold 2",$R$54=6),$O$53,IF($R$54=6,"",IF($T$53="hold 2",$O$53,$O$49)))</f>
        <v>Dommer mangler</v>
      </c>
      <c r="AB89" s="365"/>
    </row>
    <row r="90" spans="1:28" x14ac:dyDescent="0.3">
      <c r="A90" s="35">
        <v>-3</v>
      </c>
      <c r="B90" s="1">
        <v>4</v>
      </c>
      <c r="C90" s="1">
        <v>3</v>
      </c>
      <c r="D90" s="51" t="str">
        <f ca="1">'Dybde &amp; bredde stub'!N19</f>
        <v/>
      </c>
      <c r="E90" s="37" t="str">
        <f t="shared" ca="1" si="85"/>
        <v/>
      </c>
      <c r="I90" s="35">
        <v>3</v>
      </c>
      <c r="J90" s="371" t="str">
        <f ca="1">'Dybde &amp; bredde grønjord'!N19</f>
        <v/>
      </c>
      <c r="K90" s="371"/>
      <c r="L90" s="371"/>
      <c r="M90" s="37" t="str">
        <f t="shared" ca="1" si="86"/>
        <v/>
      </c>
    </row>
    <row r="91" spans="1:28" x14ac:dyDescent="0.3">
      <c r="A91" s="35">
        <v>-2</v>
      </c>
      <c r="B91" s="1">
        <v>6</v>
      </c>
      <c r="C91" s="1">
        <v>4</v>
      </c>
      <c r="D91" s="51" t="str">
        <f ca="1">'Dybde &amp; bredde stub'!D34</f>
        <v/>
      </c>
      <c r="E91" s="37" t="str">
        <f t="shared" ca="1" si="85"/>
        <v/>
      </c>
      <c r="I91" s="35">
        <v>4</v>
      </c>
      <c r="J91" s="371" t="str">
        <f ca="1">'Dybde &amp; bredde grønjord'!D34</f>
        <v/>
      </c>
      <c r="K91" s="371"/>
      <c r="L91" s="371"/>
      <c r="M91" s="37" t="str">
        <f t="shared" ca="1" si="86"/>
        <v/>
      </c>
    </row>
    <row r="92" spans="1:28" x14ac:dyDescent="0.3">
      <c r="A92" s="35">
        <v>-1</v>
      </c>
      <c r="B92" s="1">
        <v>8</v>
      </c>
      <c r="C92" s="1">
        <v>5</v>
      </c>
      <c r="D92" s="51" t="str">
        <f ca="1">'Dybde &amp; bredde stub'!I34</f>
        <v/>
      </c>
      <c r="E92" s="37" t="str">
        <f t="shared" ca="1" si="85"/>
        <v/>
      </c>
      <c r="I92" s="35">
        <v>5</v>
      </c>
      <c r="J92" s="371" t="str">
        <f ca="1">'Dybde &amp; bredde grønjord'!I34</f>
        <v/>
      </c>
      <c r="K92" s="371"/>
      <c r="L92" s="371"/>
      <c r="M92" s="37" t="str">
        <f t="shared" ca="1" si="86"/>
        <v/>
      </c>
    </row>
    <row r="93" spans="1:28" x14ac:dyDescent="0.3">
      <c r="A93" s="35">
        <v>0</v>
      </c>
      <c r="B93" s="1">
        <v>10</v>
      </c>
      <c r="C93" s="1">
        <v>6</v>
      </c>
      <c r="D93" s="51" t="str">
        <f ca="1">'Dybde &amp; bredde stub'!N34</f>
        <v/>
      </c>
      <c r="E93" s="37" t="str">
        <f t="shared" ca="1" si="85"/>
        <v/>
      </c>
      <c r="I93" s="35">
        <v>6</v>
      </c>
      <c r="J93" s="371" t="str">
        <f ca="1">'Dybde &amp; bredde grønjord'!N34</f>
        <v/>
      </c>
      <c r="K93" s="371"/>
      <c r="L93" s="371"/>
      <c r="M93" s="37" t="str">
        <f t="shared" ca="1" si="86"/>
        <v/>
      </c>
    </row>
    <row r="94" spans="1:28" x14ac:dyDescent="0.3">
      <c r="A94" s="35">
        <v>1</v>
      </c>
      <c r="B94" s="1">
        <v>10</v>
      </c>
      <c r="C94" s="1">
        <v>7</v>
      </c>
      <c r="D94" s="51" t="str">
        <f ca="1">'Dybde &amp; bredde stub'!D57</f>
        <v/>
      </c>
      <c r="E94" s="37" t="str">
        <f t="shared" ca="1" si="85"/>
        <v/>
      </c>
      <c r="I94" s="35">
        <v>7</v>
      </c>
      <c r="J94" s="371" t="str">
        <f ca="1">'Dybde &amp; bredde grønjord'!D57</f>
        <v/>
      </c>
      <c r="K94" s="371"/>
      <c r="L94" s="371"/>
      <c r="M94" s="37" t="str">
        <f t="shared" ca="1" si="86"/>
        <v/>
      </c>
    </row>
    <row r="95" spans="1:28" x14ac:dyDescent="0.3">
      <c r="A95" s="35">
        <v>2</v>
      </c>
      <c r="B95" s="1">
        <v>9</v>
      </c>
      <c r="C95" s="1">
        <v>8</v>
      </c>
      <c r="D95" s="51" t="str">
        <f ca="1">'Dybde &amp; bredde stub'!I57</f>
        <v/>
      </c>
      <c r="E95" s="37" t="str">
        <f t="shared" ca="1" si="85"/>
        <v/>
      </c>
      <c r="I95" s="35">
        <v>8</v>
      </c>
      <c r="J95" s="371" t="str">
        <f ca="1">'Dybde &amp; bredde grønjord'!I57</f>
        <v/>
      </c>
      <c r="K95" s="371"/>
      <c r="L95" s="371"/>
      <c r="M95" s="37" t="str">
        <f t="shared" ca="1" si="86"/>
        <v/>
      </c>
    </row>
    <row r="96" spans="1:28" x14ac:dyDescent="0.3">
      <c r="A96" s="35">
        <v>3</v>
      </c>
      <c r="B96" s="1">
        <v>8</v>
      </c>
      <c r="C96" s="1">
        <v>9</v>
      </c>
      <c r="D96" s="51" t="str">
        <f ca="1">'Dybde &amp; bredde stub'!N57</f>
        <v/>
      </c>
      <c r="E96" s="37" t="str">
        <f t="shared" ca="1" si="85"/>
        <v/>
      </c>
      <c r="I96" s="35">
        <v>9</v>
      </c>
      <c r="J96" s="371" t="str">
        <f ca="1">'Dybde &amp; bredde grønjord'!N57</f>
        <v/>
      </c>
      <c r="K96" s="371"/>
      <c r="L96" s="371"/>
      <c r="M96" s="37" t="str">
        <f t="shared" ca="1" si="86"/>
        <v/>
      </c>
    </row>
    <row r="97" spans="1:13" x14ac:dyDescent="0.3">
      <c r="A97" s="35">
        <v>4</v>
      </c>
      <c r="B97" s="1">
        <v>7</v>
      </c>
      <c r="C97" s="1">
        <v>10</v>
      </c>
      <c r="D97" s="51" t="str">
        <f ca="1">'Dybde &amp; bredde stub'!D72</f>
        <v/>
      </c>
      <c r="E97" s="37" t="str">
        <f t="shared" ca="1" si="85"/>
        <v/>
      </c>
      <c r="I97" s="35">
        <v>10</v>
      </c>
      <c r="J97" s="371" t="str">
        <f ca="1">'Dybde &amp; bredde grønjord'!D72</f>
        <v/>
      </c>
      <c r="K97" s="371"/>
      <c r="L97" s="371"/>
      <c r="M97" s="37" t="str">
        <f t="shared" ca="1" si="86"/>
        <v/>
      </c>
    </row>
    <row r="98" spans="1:13" x14ac:dyDescent="0.3">
      <c r="A98" s="35">
        <v>5</v>
      </c>
      <c r="B98" s="1">
        <v>6</v>
      </c>
      <c r="C98" s="1">
        <v>11</v>
      </c>
      <c r="D98" s="51" t="str">
        <f ca="1">'Dybde &amp; bredde stub'!I72</f>
        <v/>
      </c>
      <c r="E98" s="37" t="str">
        <f t="shared" ca="1" si="85"/>
        <v/>
      </c>
      <c r="I98" s="35">
        <v>11</v>
      </c>
      <c r="J98" s="371" t="str">
        <f ca="1">'Dybde &amp; bredde grønjord'!I72</f>
        <v/>
      </c>
      <c r="K98" s="371"/>
      <c r="L98" s="371"/>
      <c r="M98" s="37" t="str">
        <f t="shared" ca="1" si="86"/>
        <v/>
      </c>
    </row>
    <row r="99" spans="1:13" x14ac:dyDescent="0.3">
      <c r="A99" s="35">
        <v>6</v>
      </c>
      <c r="B99" s="1">
        <v>5</v>
      </c>
      <c r="C99" s="1">
        <v>12</v>
      </c>
      <c r="D99" s="51" t="str">
        <f ca="1">'Dybde &amp; bredde stub'!N72</f>
        <v/>
      </c>
      <c r="E99" s="37" t="str">
        <f t="shared" ca="1" si="85"/>
        <v/>
      </c>
      <c r="I99" s="35">
        <v>12</v>
      </c>
      <c r="J99" s="371" t="str">
        <f ca="1">'Dybde &amp; bredde grønjord'!N72</f>
        <v/>
      </c>
      <c r="K99" s="371"/>
      <c r="L99" s="371"/>
      <c r="M99" s="37" t="str">
        <f t="shared" ca="1" si="86"/>
        <v/>
      </c>
    </row>
    <row r="100" spans="1:13" x14ac:dyDescent="0.3">
      <c r="A100" s="35">
        <v>7</v>
      </c>
      <c r="B100" s="1">
        <v>4</v>
      </c>
      <c r="C100" s="1">
        <v>13</v>
      </c>
      <c r="D100" s="51" t="str">
        <f ca="1">'Dybde &amp; bredde stub'!D96</f>
        <v/>
      </c>
      <c r="E100" s="37" t="str">
        <f t="shared" ca="1" si="85"/>
        <v/>
      </c>
      <c r="I100" s="35">
        <v>13</v>
      </c>
      <c r="J100" s="371" t="str">
        <f ca="1">'Dybde &amp; bredde grønjord'!D96</f>
        <v/>
      </c>
      <c r="K100" s="371"/>
      <c r="L100" s="371"/>
      <c r="M100" s="37" t="str">
        <f t="shared" ca="1" si="86"/>
        <v/>
      </c>
    </row>
    <row r="101" spans="1:13" x14ac:dyDescent="0.3">
      <c r="A101" s="35">
        <v>8</v>
      </c>
      <c r="B101" s="1">
        <v>3</v>
      </c>
      <c r="C101" s="1">
        <v>14</v>
      </c>
      <c r="D101" s="51" t="str">
        <f ca="1">'Dybde &amp; bredde stub'!I96</f>
        <v/>
      </c>
      <c r="E101" s="37" t="str">
        <f t="shared" ca="1" si="85"/>
        <v/>
      </c>
      <c r="I101" s="35">
        <v>14</v>
      </c>
      <c r="J101" s="371" t="str">
        <f ca="1">'Dybde &amp; bredde grønjord'!I96</f>
        <v/>
      </c>
      <c r="K101" s="371"/>
      <c r="L101" s="371"/>
      <c r="M101" s="37" t="str">
        <f t="shared" ca="1" si="86"/>
        <v/>
      </c>
    </row>
    <row r="102" spans="1:13" x14ac:dyDescent="0.3">
      <c r="A102" s="35">
        <v>9</v>
      </c>
      <c r="B102" s="1">
        <v>2</v>
      </c>
      <c r="C102" s="1">
        <v>15</v>
      </c>
      <c r="D102" s="51" t="str">
        <f ca="1">'Dybde &amp; bredde stub'!N96</f>
        <v/>
      </c>
      <c r="E102" s="37" t="str">
        <f t="shared" ca="1" si="85"/>
        <v/>
      </c>
      <c r="I102" s="35">
        <v>15</v>
      </c>
      <c r="J102" s="371" t="str">
        <f ca="1">'Dybde &amp; bredde grønjord'!N96</f>
        <v/>
      </c>
      <c r="K102" s="371"/>
      <c r="L102" s="371"/>
      <c r="M102" s="37" t="str">
        <f t="shared" ca="1" si="86"/>
        <v/>
      </c>
    </row>
    <row r="103" spans="1:13" x14ac:dyDescent="0.3">
      <c r="A103" s="35">
        <v>10</v>
      </c>
      <c r="B103" s="1">
        <v>1</v>
      </c>
      <c r="C103" s="1">
        <v>16</v>
      </c>
      <c r="D103" s="51" t="str">
        <f ca="1">'Dybde &amp; bredde stub'!D111</f>
        <v/>
      </c>
      <c r="E103" s="37" t="str">
        <f t="shared" ca="1" si="85"/>
        <v/>
      </c>
      <c r="I103" s="35">
        <v>16</v>
      </c>
      <c r="J103" s="371" t="str">
        <f ca="1">'Dybde &amp; bredde grønjord'!D111</f>
        <v/>
      </c>
      <c r="K103" s="371"/>
      <c r="L103" s="371"/>
      <c r="M103" s="37" t="str">
        <f t="shared" ca="1" si="86"/>
        <v/>
      </c>
    </row>
    <row r="104" spans="1:13" x14ac:dyDescent="0.3">
      <c r="A104" s="35">
        <v>11</v>
      </c>
      <c r="B104" s="276">
        <v>0</v>
      </c>
      <c r="C104" s="1">
        <v>17</v>
      </c>
      <c r="D104" s="51" t="str">
        <f ca="1">'Dybde &amp; bredde stub'!I111</f>
        <v/>
      </c>
      <c r="E104" s="37" t="str">
        <f t="shared" ca="1" si="85"/>
        <v/>
      </c>
      <c r="I104" s="35">
        <v>17</v>
      </c>
      <c r="J104" s="371" t="str">
        <f ca="1">'Dybde &amp; bredde grønjord'!I111</f>
        <v/>
      </c>
      <c r="K104" s="371"/>
      <c r="L104" s="371"/>
      <c r="M104" s="37" t="str">
        <f t="shared" ca="1" si="86"/>
        <v/>
      </c>
    </row>
    <row r="105" spans="1:13" x14ac:dyDescent="0.3">
      <c r="A105" s="35"/>
      <c r="B105" s="1"/>
      <c r="C105" s="1">
        <v>18</v>
      </c>
      <c r="D105" s="51" t="str">
        <f ca="1">'Dybde &amp; bredde stub'!N111</f>
        <v/>
      </c>
      <c r="E105" s="37" t="str">
        <f t="shared" ca="1" si="85"/>
        <v/>
      </c>
      <c r="I105" s="35">
        <v>18</v>
      </c>
      <c r="J105" s="371" t="str">
        <f ca="1">'Dybde &amp; bredde grønjord'!N111</f>
        <v/>
      </c>
      <c r="K105" s="371"/>
      <c r="L105" s="371"/>
      <c r="M105" s="37" t="str">
        <f t="shared" ca="1" si="86"/>
        <v/>
      </c>
    </row>
    <row r="106" spans="1:13" x14ac:dyDescent="0.3">
      <c r="A106" s="35"/>
      <c r="B106" s="1"/>
      <c r="C106" s="1">
        <v>19</v>
      </c>
      <c r="D106" s="51" t="str">
        <f ca="1">'Dybde &amp; bredde stub'!D136</f>
        <v/>
      </c>
      <c r="E106" s="37" t="str">
        <f t="shared" ca="1" si="85"/>
        <v/>
      </c>
      <c r="I106" s="35">
        <v>19</v>
      </c>
      <c r="J106" s="371" t="str">
        <f ca="1">'Dybde &amp; bredde grønjord'!D136</f>
        <v/>
      </c>
      <c r="K106" s="371"/>
      <c r="L106" s="371"/>
      <c r="M106" s="37" t="str">
        <f t="shared" ca="1" si="86"/>
        <v/>
      </c>
    </row>
    <row r="107" spans="1:13" x14ac:dyDescent="0.3">
      <c r="A107" s="35"/>
      <c r="B107" s="1"/>
      <c r="C107" s="1">
        <v>20</v>
      </c>
      <c r="D107" s="51" t="str">
        <f ca="1">'Dybde &amp; bredde stub'!I136</f>
        <v/>
      </c>
      <c r="E107" s="37" t="str">
        <f t="shared" ca="1" si="85"/>
        <v/>
      </c>
      <c r="I107" s="35">
        <v>20</v>
      </c>
      <c r="J107" s="371" t="str">
        <f ca="1">'Dybde &amp; bredde grønjord'!I136</f>
        <v/>
      </c>
      <c r="K107" s="371"/>
      <c r="L107" s="371"/>
      <c r="M107" s="37" t="str">
        <f t="shared" ca="1" si="86"/>
        <v/>
      </c>
    </row>
    <row r="108" spans="1:13" x14ac:dyDescent="0.3">
      <c r="A108" s="35"/>
      <c r="B108" s="1"/>
      <c r="C108" s="1">
        <v>21</v>
      </c>
      <c r="D108" s="51" t="str">
        <f ca="1">'Dybde &amp; bredde stub'!N136</f>
        <v/>
      </c>
      <c r="E108" s="37" t="str">
        <f t="shared" ca="1" si="85"/>
        <v/>
      </c>
      <c r="I108" s="35">
        <v>21</v>
      </c>
      <c r="J108" s="371" t="str">
        <f ca="1">'Dybde &amp; bredde grønjord'!N136</f>
        <v/>
      </c>
      <c r="K108" s="371"/>
      <c r="L108" s="371"/>
      <c r="M108" s="37" t="str">
        <f t="shared" ca="1" si="86"/>
        <v/>
      </c>
    </row>
    <row r="109" spans="1:13" x14ac:dyDescent="0.3">
      <c r="A109" s="35"/>
      <c r="B109" s="1"/>
      <c r="C109" s="1">
        <v>22</v>
      </c>
      <c r="D109" s="51" t="str">
        <f ca="1">'Dybde &amp; bredde stub'!D151</f>
        <v/>
      </c>
      <c r="E109" s="37" t="str">
        <f t="shared" ca="1" si="85"/>
        <v/>
      </c>
      <c r="I109" s="35">
        <v>22</v>
      </c>
      <c r="J109" s="371" t="str">
        <f ca="1">'Dybde &amp; bredde grønjord'!D151</f>
        <v/>
      </c>
      <c r="K109" s="371"/>
      <c r="L109" s="371"/>
      <c r="M109" s="37" t="str">
        <f t="shared" ca="1" si="86"/>
        <v/>
      </c>
    </row>
    <row r="110" spans="1:13" x14ac:dyDescent="0.3">
      <c r="A110" s="35"/>
      <c r="B110" s="1"/>
      <c r="C110" s="1">
        <v>23</v>
      </c>
      <c r="D110" s="51" t="str">
        <f ca="1">'Dybde &amp; bredde stub'!I151</f>
        <v/>
      </c>
      <c r="E110" s="37" t="str">
        <f t="shared" ca="1" si="85"/>
        <v/>
      </c>
      <c r="I110" s="35">
        <v>23</v>
      </c>
      <c r="J110" s="371" t="str">
        <f ca="1">'Dybde &amp; bredde grønjord'!I151</f>
        <v/>
      </c>
      <c r="K110" s="371"/>
      <c r="L110" s="371"/>
      <c r="M110" s="37" t="str">
        <f t="shared" ca="1" si="86"/>
        <v/>
      </c>
    </row>
    <row r="111" spans="1:13" x14ac:dyDescent="0.3">
      <c r="A111" s="35"/>
      <c r="B111" s="1"/>
      <c r="C111" s="1">
        <v>24</v>
      </c>
      <c r="D111" s="51" t="str">
        <f ca="1">'Dybde &amp; bredde stub'!N151</f>
        <v/>
      </c>
      <c r="E111" s="37" t="str">
        <f t="shared" ca="1" si="85"/>
        <v/>
      </c>
      <c r="I111" s="35">
        <v>24</v>
      </c>
      <c r="J111" s="371" t="str">
        <f ca="1">'Dybde &amp; bredde grønjord'!N151</f>
        <v/>
      </c>
      <c r="K111" s="371"/>
      <c r="L111" s="371"/>
      <c r="M111" s="37" t="str">
        <f t="shared" ca="1" si="86"/>
        <v/>
      </c>
    </row>
    <row r="112" spans="1:13" x14ac:dyDescent="0.3">
      <c r="A112" s="35"/>
      <c r="B112" s="1"/>
      <c r="C112" s="1">
        <v>25</v>
      </c>
      <c r="D112" s="51" t="str">
        <f ca="1">'Dybde &amp; bredde stub'!D176</f>
        <v/>
      </c>
      <c r="E112" s="37" t="str">
        <f t="shared" ca="1" si="85"/>
        <v/>
      </c>
      <c r="I112" s="35">
        <v>25</v>
      </c>
      <c r="J112" s="371" t="str">
        <f ca="1">'Dybde &amp; bredde grønjord'!D176</f>
        <v/>
      </c>
      <c r="K112" s="371"/>
      <c r="L112" s="371"/>
      <c r="M112" s="37" t="str">
        <f t="shared" ca="1" si="86"/>
        <v/>
      </c>
    </row>
    <row r="113" spans="1:13" x14ac:dyDescent="0.3">
      <c r="A113" s="35"/>
      <c r="B113" s="1"/>
      <c r="C113" s="1">
        <v>26</v>
      </c>
      <c r="D113" s="51" t="str">
        <f ca="1">'Dybde &amp; bredde stub'!I176</f>
        <v/>
      </c>
      <c r="E113" s="37" t="str">
        <f t="shared" ca="1" si="85"/>
        <v/>
      </c>
      <c r="I113" s="35">
        <v>26</v>
      </c>
      <c r="J113" s="371" t="str">
        <f ca="1">'Dybde &amp; bredde grønjord'!I176</f>
        <v/>
      </c>
      <c r="K113" s="371"/>
      <c r="L113" s="371"/>
      <c r="M113" s="37" t="str">
        <f t="shared" ca="1" si="86"/>
        <v/>
      </c>
    </row>
    <row r="114" spans="1:13" x14ac:dyDescent="0.3">
      <c r="A114" s="35"/>
      <c r="B114" s="1"/>
      <c r="C114" s="1">
        <v>27</v>
      </c>
      <c r="D114" s="51" t="str">
        <f ca="1">'Dybde &amp; bredde stub'!N176</f>
        <v/>
      </c>
      <c r="E114" s="37" t="str">
        <f t="shared" ca="1" si="85"/>
        <v/>
      </c>
      <c r="I114" s="35">
        <v>27</v>
      </c>
      <c r="J114" s="371" t="str">
        <f ca="1">'Dybde &amp; bredde grønjord'!N176</f>
        <v/>
      </c>
      <c r="K114" s="371"/>
      <c r="L114" s="371"/>
      <c r="M114" s="37" t="str">
        <f t="shared" ca="1" si="86"/>
        <v/>
      </c>
    </row>
    <row r="115" spans="1:13" x14ac:dyDescent="0.3">
      <c r="A115" s="35"/>
      <c r="B115" s="1"/>
      <c r="C115" s="1">
        <v>28</v>
      </c>
      <c r="D115" s="51" t="str">
        <f ca="1">'Dybde &amp; bredde stub'!D191</f>
        <v/>
      </c>
      <c r="E115" s="37" t="str">
        <f t="shared" ca="1" si="85"/>
        <v/>
      </c>
      <c r="I115" s="35">
        <v>28</v>
      </c>
      <c r="J115" s="371" t="str">
        <f ca="1">'Dybde &amp; bredde grønjord'!D191</f>
        <v/>
      </c>
      <c r="K115" s="371"/>
      <c r="L115" s="371"/>
      <c r="M115" s="37" t="str">
        <f t="shared" ca="1" si="86"/>
        <v/>
      </c>
    </row>
    <row r="116" spans="1:13" x14ac:dyDescent="0.3">
      <c r="A116" s="35"/>
      <c r="B116" s="1"/>
      <c r="C116" s="1">
        <v>29</v>
      </c>
      <c r="D116" s="51" t="str">
        <f ca="1">'Dybde &amp; bredde stub'!I191</f>
        <v/>
      </c>
      <c r="E116" s="37" t="str">
        <f t="shared" ca="1" si="85"/>
        <v/>
      </c>
      <c r="I116" s="35">
        <v>29</v>
      </c>
      <c r="J116" s="371" t="str">
        <f ca="1">'Dybde &amp; bredde grønjord'!I191</f>
        <v/>
      </c>
      <c r="K116" s="371"/>
      <c r="L116" s="371"/>
      <c r="M116" s="37" t="str">
        <f t="shared" ca="1" si="86"/>
        <v/>
      </c>
    </row>
    <row r="117" spans="1:13" x14ac:dyDescent="0.3">
      <c r="A117" s="35"/>
      <c r="B117" s="1"/>
      <c r="C117" s="1">
        <v>30</v>
      </c>
      <c r="D117" s="51" t="str">
        <f ca="1">'Dybde &amp; bredde stub'!N191</f>
        <v/>
      </c>
      <c r="E117" s="37" t="str">
        <f t="shared" ca="1" si="85"/>
        <v/>
      </c>
      <c r="I117" s="35">
        <v>30</v>
      </c>
      <c r="J117" s="371" t="str">
        <f ca="1">'Dybde &amp; bredde grønjord'!N191</f>
        <v/>
      </c>
      <c r="K117" s="371"/>
      <c r="L117" s="371"/>
      <c r="M117" s="37" t="str">
        <f t="shared" ca="1" si="86"/>
        <v/>
      </c>
    </row>
    <row r="118" spans="1:13" x14ac:dyDescent="0.3">
      <c r="A118" s="35"/>
      <c r="B118" s="1"/>
      <c r="C118" s="1">
        <v>31</v>
      </c>
      <c r="D118" s="51" t="str">
        <f ca="1">'Dybde &amp; bredde stub'!D216</f>
        <v/>
      </c>
      <c r="E118" s="37" t="str">
        <f t="shared" ca="1" si="85"/>
        <v/>
      </c>
      <c r="I118" s="35">
        <v>31</v>
      </c>
      <c r="J118" s="371" t="str">
        <f ca="1">'Dybde &amp; bredde grønjord'!D216</f>
        <v/>
      </c>
      <c r="K118" s="371"/>
      <c r="L118" s="371"/>
      <c r="M118" s="37" t="str">
        <f t="shared" ca="1" si="86"/>
        <v/>
      </c>
    </row>
    <row r="119" spans="1:13" x14ac:dyDescent="0.3">
      <c r="A119" s="35"/>
      <c r="B119" s="1"/>
      <c r="C119" s="1">
        <v>32</v>
      </c>
      <c r="D119" s="51" t="str">
        <f ca="1">'Dybde &amp; bredde stub'!I216</f>
        <v/>
      </c>
      <c r="E119" s="37" t="str">
        <f t="shared" ca="1" si="85"/>
        <v/>
      </c>
      <c r="I119" s="35">
        <v>32</v>
      </c>
      <c r="J119" s="371" t="str">
        <f ca="1">'Dybde &amp; bredde grønjord'!I216</f>
        <v/>
      </c>
      <c r="K119" s="371"/>
      <c r="L119" s="371"/>
      <c r="M119" s="37" t="str">
        <f t="shared" ca="1" si="86"/>
        <v/>
      </c>
    </row>
    <row r="120" spans="1:13" x14ac:dyDescent="0.3">
      <c r="A120" s="35"/>
      <c r="B120" s="1"/>
      <c r="C120" s="1">
        <v>33</v>
      </c>
      <c r="D120" s="51" t="str">
        <f ca="1">'Dybde &amp; bredde stub'!N216</f>
        <v/>
      </c>
      <c r="E120" s="37" t="str">
        <f t="shared" ca="1" si="85"/>
        <v/>
      </c>
      <c r="I120" s="35">
        <v>33</v>
      </c>
      <c r="J120" s="371" t="str">
        <f ca="1">'Dybde &amp; bredde grønjord'!N216</f>
        <v/>
      </c>
      <c r="K120" s="371"/>
      <c r="L120" s="371"/>
      <c r="M120" s="37" t="str">
        <f t="shared" ca="1" si="86"/>
        <v/>
      </c>
    </row>
    <row r="121" spans="1:13" x14ac:dyDescent="0.3">
      <c r="A121" s="35"/>
      <c r="B121" s="1"/>
      <c r="C121" s="1">
        <v>34</v>
      </c>
      <c r="D121" s="51" t="str">
        <f ca="1">'Dybde &amp; bredde stub'!D231</f>
        <v/>
      </c>
      <c r="E121" s="37" t="str">
        <f t="shared" ca="1" si="85"/>
        <v/>
      </c>
      <c r="I121" s="35">
        <v>34</v>
      </c>
      <c r="J121" s="371" t="str">
        <f ca="1">'Dybde &amp; bredde grønjord'!D231</f>
        <v/>
      </c>
      <c r="K121" s="371"/>
      <c r="L121" s="371"/>
      <c r="M121" s="37" t="str">
        <f t="shared" ca="1" si="86"/>
        <v/>
      </c>
    </row>
    <row r="122" spans="1:13" x14ac:dyDescent="0.3">
      <c r="A122" s="35"/>
      <c r="B122" s="1"/>
      <c r="C122" s="1">
        <v>35</v>
      </c>
      <c r="D122" s="51" t="str">
        <f ca="1">'Dybde &amp; bredde stub'!I231</f>
        <v/>
      </c>
      <c r="E122" s="37" t="str">
        <f t="shared" ca="1" si="85"/>
        <v/>
      </c>
      <c r="I122" s="35">
        <v>35</v>
      </c>
      <c r="J122" s="371" t="str">
        <f ca="1">'Dybde &amp; bredde grønjord'!I231</f>
        <v/>
      </c>
      <c r="K122" s="371"/>
      <c r="L122" s="371"/>
      <c r="M122" s="37" t="str">
        <f t="shared" ca="1" si="86"/>
        <v/>
      </c>
    </row>
    <row r="123" spans="1:13" x14ac:dyDescent="0.3">
      <c r="A123" s="38"/>
      <c r="B123" s="52"/>
      <c r="C123" s="52">
        <v>36</v>
      </c>
      <c r="D123" s="53" t="str">
        <f ca="1">'Dybde &amp; bredde stub'!N231</f>
        <v/>
      </c>
      <c r="E123" s="41" t="str">
        <f t="shared" ca="1" si="85"/>
        <v/>
      </c>
      <c r="I123" s="38">
        <v>36</v>
      </c>
      <c r="J123" s="372" t="str">
        <f ca="1">'Dybde &amp; bredde grønjord'!N231</f>
        <v/>
      </c>
      <c r="K123" s="372"/>
      <c r="L123" s="372"/>
      <c r="M123" s="41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2020-11-02T21:23:31Z</dcterms:modified>
</cp:coreProperties>
</file>